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3"/>
  </bookViews>
  <sheets>
    <sheet name="Adhérents" sheetId="1" state="visible" r:id="rId2"/>
    <sheet name="Contrats" sheetId="2" state="visible" r:id="rId3"/>
    <sheet name="Contrat du Mois" sheetId="3" state="visible" r:id="rId4"/>
    <sheet name="Contrat d'engagement" sheetId="4" state="visible" r:id="rId5"/>
  </sheets>
  <definedNames>
    <definedName function="false" hidden="false" localSheetId="0" name="_xlnm.Print_Area" vbProcedure="false">Adhérents!$A$1:$L$40</definedName>
    <definedName function="false" hidden="false" localSheetId="3" name="_xlnm.Print_Area" vbProcedure="false">'Contrat d''engagement'!$A$1:$J$101</definedName>
    <definedName function="false" hidden="false" localSheetId="1" name="_xlnm.Print_Area" vbProcedure="false">Contrats!$A$1:$MI$28</definedName>
    <definedName function="false" hidden="false" localSheetId="1" name="_xlnm.Print_Titles" vbProcedure="false">Contrats!$A:$A</definedName>
    <definedName function="false" hidden="true" localSheetId="1" name="_xlnm._FilterDatabase" vbProcedure="false">Contrats!$A$1:$MI$25</definedName>
    <definedName function="false" hidden="false" localSheetId="0" name="_xlnm.Print_Area" vbProcedure="false">Adhérents!$A$1:$L$40</definedName>
    <definedName function="false" hidden="false" localSheetId="0" name="_xlnm.Print_Area_0" vbProcedure="false">Adhérents!$A$1:$L$40</definedName>
    <definedName function="false" hidden="false" localSheetId="0" name="_xlnm.Print_Area_0_0" vbProcedure="false">Adhérents!$A$1:$L$40</definedName>
    <definedName function="false" hidden="false" localSheetId="0" name="_xlnm.Print_Area_0_0_0" vbProcedure="false">Adhérents!$A$1:$L$40</definedName>
    <definedName function="false" hidden="false" localSheetId="0" name="_xlnm.Print_Area_0_0_0_0" vbProcedure="false">Adhérents!$A$1:$L$40</definedName>
    <definedName function="false" hidden="false" localSheetId="0" name="_xlnm.Print_Area_0_0_0_0_0" vbProcedure="false">Adhérents!$A$1:$L$40</definedName>
    <definedName function="false" hidden="false" localSheetId="1" name="_xlnm.Print_Area" vbProcedure="false">Contrats!$A$1:$MI$28</definedName>
    <definedName function="false" hidden="false" localSheetId="1" name="_xlnm.Print_Area_0" vbProcedure="false">Contrats!$A$1:$MI$28</definedName>
    <definedName function="false" hidden="false" localSheetId="1" name="_xlnm.Print_Area_0_0" vbProcedure="false">Contrats!$A$1:$MI$28</definedName>
    <definedName function="false" hidden="false" localSheetId="1" name="_xlnm.Print_Area_0_0_0" vbProcedure="false">Contrats!$A$1:$MI$28</definedName>
    <definedName function="false" hidden="false" localSheetId="1" name="_xlnm.Print_Area_0_0_0_0" vbProcedure="false">Contrats!$A$1:$MI$28</definedName>
    <definedName function="false" hidden="false" localSheetId="1" name="_xlnm.Print_Area_0_0_0_0_0" vbProcedure="false">Contrats!$A$1:$MI$28</definedName>
    <definedName function="false" hidden="false" localSheetId="1" name="_xlnm.Print_Titles" vbProcedure="false">Contrats!$A:$A</definedName>
    <definedName function="false" hidden="false" localSheetId="1" name="_xlnm.Print_Titles_0" vbProcedure="false">Contrats!$A:$A</definedName>
    <definedName function="false" hidden="false" localSheetId="1" name="_xlnm.Print_Titles_0_0" vbProcedure="false">Contrats!$A:$A</definedName>
    <definedName function="false" hidden="false" localSheetId="1" name="_xlnm.Print_Titles_0_0_0" vbProcedure="false">Contrats!$A:$A</definedName>
    <definedName function="false" hidden="false" localSheetId="1" name="_xlnm.Print_Titles_0_0_0_0" vbProcedure="false">Contrats!$A:$A</definedName>
    <definedName function="false" hidden="false" localSheetId="1" name="_xlnm.Print_Titles_0_0_0_0_0" vbProcedure="false">Contrats!$A:$A</definedName>
    <definedName function="false" hidden="false" localSheetId="1" name="_xlnm._FilterDatabase" vbProcedure="false">Contrats!$A$1:$MI$25</definedName>
    <definedName function="false" hidden="false" localSheetId="1" name="_xlnm._FilterDatabase_0" vbProcedure="false">Contrats!$A$1:$MI$25</definedName>
    <definedName function="false" hidden="false" localSheetId="1" name="_xlnm._FilterDatabase_0_0" vbProcedure="false">Contrats!$A$1:$MI$25</definedName>
    <definedName function="false" hidden="false" localSheetId="1" name="_xlnm._FilterDatabase_0_0_0" vbProcedure="false">Contrats!$A$1:$MI$25</definedName>
    <definedName function="false" hidden="false" localSheetId="1" name="_xlnm._FilterDatabase_0_0_0_0" vbProcedure="false">Contrats!$A$1:$MI$25</definedName>
    <definedName function="false" hidden="false" localSheetId="1" name="_xlnm._FilterDatabase_0_0_0_0_0" vbProcedure="false">Contrats!$A$1:$MI$25</definedName>
    <definedName function="false" hidden="false" localSheetId="2" name="_xlnm.Print_Area" vbProcedure="false">'contrat du mois'!#ref!</definedName>
    <definedName function="false" hidden="false" localSheetId="3" name="_xlnm.Print_Area" vbProcedure="false">'Contrat d''engagement'!$A$1:$J$101</definedName>
    <definedName function="false" hidden="false" localSheetId="3" name="_xlnm.Print_Area_0" vbProcedure="false">'Contrat d''engagement'!$A$1:$J$101</definedName>
    <definedName function="false" hidden="false" localSheetId="3" name="_xlnm.Print_Area_0_0" vbProcedure="false">'Contrat d''engagement'!$A$1:$J$101</definedName>
    <definedName function="false" hidden="false" localSheetId="3" name="_xlnm.Print_Area_0_0_0" vbProcedure="false">'Contrat d''engagement'!$A$1:$J$101</definedName>
    <definedName function="false" hidden="false" localSheetId="3" name="_xlnm.Print_Area_0_0_0_0" vbProcedure="false">'Contrat d''engagement'!$A$1:$J$101</definedName>
    <definedName function="false" hidden="false" localSheetId="3" name="_xlnm.Print_Area_0_0_0_0_0" vbProcedure="false">'Contrat d''engagement'!$A$1:$J$101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<sst xmlns="http://schemas.openxmlformats.org/spreadsheetml/2006/main" count="952" uniqueCount="237">
  <si>
    <t xml:space="preserve">NOM</t>
  </si>
  <si>
    <t xml:space="preserve">Adresse</t>
  </si>
  <si>
    <t xml:space="preserve">C.P.</t>
  </si>
  <si>
    <t xml:space="preserve">COMMUNE</t>
  </si>
  <si>
    <t xml:space="preserve">MAIL</t>
  </si>
  <si>
    <t xml:space="preserve">TELEPHONE</t>
  </si>
  <si>
    <t xml:space="preserve">TOTAL</t>
  </si>
  <si>
    <t xml:space="preserve">Chèques</t>
  </si>
  <si>
    <t xml:space="preserve">différence</t>
  </si>
  <si>
    <t xml:space="preserve">Remarques</t>
  </si>
  <si>
    <t xml:space="preserve">BESNARD Rose-Marie, Jean-Claude</t>
  </si>
  <si>
    <t xml:space="preserve">La Percerie</t>
  </si>
  <si>
    <t xml:space="preserve">CHANZEAUX</t>
  </si>
  <si>
    <t xml:space="preserve">rmjcbesnard@ozone.net</t>
  </si>
  <si>
    <t xml:space="preserve">02-41-74-00-59</t>
  </si>
  <si>
    <t xml:space="preserve">2€ versé au producteur le 9/10/18</t>
  </si>
  <si>
    <t xml:space="preserve">BOUCHAUD J-Baptiste Estelle</t>
  </si>
  <si>
    <t xml:space="preserve">3, rue du Val d'Hyrôme</t>
  </si>
  <si>
    <t xml:space="preserve">jb.bouchaud@gmail.com</t>
  </si>
  <si>
    <t xml:space="preserve">02-41-57-12-06</t>
  </si>
  <si>
    <t xml:space="preserve">CESBRON Annick et MARTINEAU Laurent</t>
  </si>
  <si>
    <t xml:space="preserve">Le Vau Gallard</t>
  </si>
  <si>
    <t xml:space="preserve">annick.cesbron@orange.fr</t>
  </si>
  <si>
    <t xml:space="preserve">02-41-91-78-50</t>
  </si>
  <si>
    <t xml:space="preserve">CESBRON Eddy</t>
  </si>
  <si>
    <t xml:space="preserve">10, rue des grands Vaux</t>
  </si>
  <si>
    <t xml:space="preserve">ST AUBIN</t>
  </si>
  <si>
    <t xml:space="preserve">ces.eddy@gmail.com</t>
  </si>
  <si>
    <t xml:space="preserve">02-41-54-82-07</t>
  </si>
  <si>
    <t xml:space="preserve">CESBRON Etienne et ROCHARD Mamad</t>
  </si>
  <si>
    <t xml:space="preserve">Mirebeau</t>
  </si>
  <si>
    <t xml:space="preserve">RABLAY</t>
  </si>
  <si>
    <t xml:space="preserve">em.mirebeau@free.fr</t>
  </si>
  <si>
    <t xml:space="preserve">02-41-78-64-19</t>
  </si>
  <si>
    <t xml:space="preserve">CESBRON Sébastien</t>
  </si>
  <si>
    <t xml:space="preserve">Le Vau Chaumier</t>
  </si>
  <si>
    <t xml:space="preserve">karenseb@chezsoi.org</t>
  </si>
  <si>
    <t xml:space="preserve">02-41-54-79-76</t>
  </si>
  <si>
    <t xml:space="preserve">CREIGNOU Mélusine</t>
  </si>
  <si>
    <t xml:space="preserve">4, rue du Bon repos</t>
  </si>
  <si>
    <t xml:space="preserve">ST LAMBERT</t>
  </si>
  <si>
    <t xml:space="preserve">fees_melusine@yahoo.fr</t>
  </si>
  <si>
    <t xml:space="preserve">02-41-66-34-77</t>
  </si>
  <si>
    <t xml:space="preserve">DE KERGORLAY Alice et Vianney</t>
  </si>
  <si>
    <t xml:space="preserve">15 rue de la Coudraye</t>
  </si>
  <si>
    <t xml:space="preserve">aliceetvianney@gmail.com</t>
  </si>
  <si>
    <t xml:space="preserve">06-28-25-79-30</t>
  </si>
  <si>
    <t xml:space="preserve">DE LARMINAT Elisabeth</t>
  </si>
  <si>
    <t xml:space="preserve">4, rue des Chevries</t>
  </si>
  <si>
    <t xml:space="preserve">elisabeth.larminat@laposte.net</t>
  </si>
  <si>
    <t xml:space="preserve">06-28-35-72-87</t>
  </si>
  <si>
    <t xml:space="preserve">FLORIS Sylvie et Philippe</t>
  </si>
  <si>
    <t xml:space="preserve">6, rue du Bon repos</t>
  </si>
  <si>
    <t xml:space="preserve">sylvie.floris@orange.fr</t>
  </si>
  <si>
    <t xml:space="preserve">02-41-78-39-70</t>
  </si>
  <si>
    <t xml:space="preserve">GUILLOU Thierry et Sandrine</t>
  </si>
  <si>
    <t xml:space="preserve">3, chemin du moulin de la Douve</t>
  </si>
  <si>
    <t xml:space="preserve">st.guillou@aliceadsl.fr</t>
  </si>
  <si>
    <t xml:space="preserve">02-41-78-60-01</t>
  </si>
  <si>
    <t xml:space="preserve">LE FUSTEC Cécile et MARTIN R</t>
  </si>
  <si>
    <t xml:space="preserve">Le Cormier</t>
  </si>
  <si>
    <t xml:space="preserve">cecc28@hotmail.fr</t>
  </si>
  <si>
    <t xml:space="preserve">06-51-47-36-27</t>
  </si>
  <si>
    <t xml:space="preserve">LHOTE Béatrice DELUMEAU Hugue</t>
  </si>
  <si>
    <t xml:space="preserve">7, La Brosse </t>
  </si>
  <si>
    <t xml:space="preserve">bea.lhote@wanadoo.fr</t>
  </si>
  <si>
    <t xml:space="preserve">02-41-44-68-88</t>
  </si>
  <si>
    <t xml:space="preserve">MARTINEAU Christelle et Didier</t>
  </si>
  <si>
    <t xml:space="preserve">2 LD La chapelle St Amboise</t>
  </si>
  <si>
    <t xml:space="preserve">christellemartineau49@gmail.com</t>
  </si>
  <si>
    <t xml:space="preserve">POIVET-PINSON Alain et Anne-Cécile</t>
  </si>
  <si>
    <t xml:space="preserve">La Babinière</t>
  </si>
  <si>
    <t xml:space="preserve">poivet-pinson.alain@wanadoo.fr</t>
  </si>
  <si>
    <t xml:space="preserve">02-41-78-42-23</t>
  </si>
  <si>
    <t xml:space="preserve">PUEL Christophe et Sonia</t>
  </si>
  <si>
    <t xml:space="preserve">scpuel@yahoo.fr</t>
  </si>
  <si>
    <t xml:space="preserve">02-41-91-76-95</t>
  </si>
  <si>
    <t xml:space="preserve">ROCHARD Jeannette et Jean-Paul</t>
  </si>
  <si>
    <t xml:space="preserve">Les Quatres Vents</t>
  </si>
  <si>
    <t xml:space="preserve">02-41-78-32-92</t>
  </si>
  <si>
    <t xml:space="preserve">SOCHELEAU Rozenn et Nicolas</t>
  </si>
  <si>
    <t xml:space="preserve">47, rue Rabelais</t>
  </si>
  <si>
    <t xml:space="preserve">rozenn.nicolas.socheleau@gmail.com</t>
  </si>
  <si>
    <t xml:space="preserve">02-44-61-11-92</t>
  </si>
  <si>
    <t xml:space="preserve">06-99-11-16-32</t>
  </si>
  <si>
    <t xml:space="preserve">THOMAS-LAVALLARD Sylvie et Dom</t>
  </si>
  <si>
    <t xml:space="preserve">6, rue de l'Eglise</t>
  </si>
  <si>
    <t xml:space="preserve">domtom009@laposte.net</t>
  </si>
  <si>
    <t xml:space="preserve">02-41-47-17-16</t>
  </si>
  <si>
    <t xml:space="preserve">06-10-03-56-46</t>
  </si>
  <si>
    <t xml:space="preserve">TRAD Anthony et LANDREAU Lucile</t>
  </si>
  <si>
    <t xml:space="preserve">1 chemin de la Fontaine</t>
  </si>
  <si>
    <t xml:space="preserve">landreau.lucile49@gmail.com</t>
  </si>
  <si>
    <t xml:space="preserve">Chèques donnés  :</t>
  </si>
  <si>
    <t xml:space="preserve">Total  :</t>
  </si>
  <si>
    <t xml:space="preserve">Répartition égale sur 11 mois  :</t>
  </si>
  <si>
    <t xml:space="preserve">Différence  :</t>
  </si>
  <si>
    <t xml:space="preserve">Anciens Adhérents n'ayant pas renouvellé pour 2018-2019</t>
  </si>
  <si>
    <t xml:space="preserve">DESPRES Vincent PROUD HON Audrey</t>
  </si>
  <si>
    <t xml:space="preserve">34, rue de la Belle Angevine</t>
  </si>
  <si>
    <t xml:space="preserve">audrey_proudhon@yahoo.fr</t>
  </si>
  <si>
    <t xml:space="preserve">09-51-21-97-14</t>
  </si>
  <si>
    <t xml:space="preserve">06-85-42-98-96</t>
  </si>
  <si>
    <t xml:space="preserve">MAHE Alain et Mariannick</t>
  </si>
  <si>
    <t xml:space="preserve">2, rue de la Herse</t>
  </si>
  <si>
    <t xml:space="preserve">mahe-rebours@wanadoo.fr</t>
  </si>
  <si>
    <t xml:space="preserve">02-41-78-10-79</t>
  </si>
  <si>
    <t xml:space="preserve">THOMAS Catherine</t>
  </si>
  <si>
    <t xml:space="preserve">catherine.portiot</t>
  </si>
  <si>
    <t xml:space="preserve">06-50-03-76-87</t>
  </si>
  <si>
    <t xml:space="preserve">Anciens Adhérents n'ayant pas renouvellé pour 2017-2018</t>
  </si>
  <si>
    <t xml:space="preserve">JAUREGUIBERRY Etienne et Jeanne</t>
  </si>
  <si>
    <t xml:space="preserve">5, rue du Chapitre</t>
  </si>
  <si>
    <t xml:space="preserve">jauregab@gmail.com</t>
  </si>
  <si>
    <t xml:space="preserve">02-41-66-46-08</t>
  </si>
  <si>
    <t xml:space="preserve">BURON-MOUSSEAU Sophie</t>
  </si>
  <si>
    <t xml:space="preserve">19, rue de la Coudray</t>
  </si>
  <si>
    <t xml:space="preserve">sofracoan@wanadoo.fr</t>
  </si>
  <si>
    <t xml:space="preserve">02-41-78-62-55</t>
  </si>
  <si>
    <t xml:space="preserve">Anciens Adhérents n'ayant pas renouvellé pour 2016-2017</t>
  </si>
  <si>
    <t xml:space="preserve">CHEMERY Christophe</t>
  </si>
  <si>
    <t xml:space="preserve">Le Chapeau</t>
  </si>
  <si>
    <t xml:space="preserve">CHALONNES</t>
  </si>
  <si>
    <t xml:space="preserve">tipofe@laposte.net</t>
  </si>
  <si>
    <t xml:space="preserve">02-41-68-38-27</t>
  </si>
  <si>
    <t xml:space="preserve">GIRAUD Isabelle et Cyril</t>
  </si>
  <si>
    <t xml:space="preserve">8, rue des Paradis</t>
  </si>
  <si>
    <t xml:space="preserve">zaz.gaudin@yahoo.fr</t>
  </si>
  <si>
    <t xml:space="preserve">06-88-46-42-78</t>
  </si>
  <si>
    <t xml:space="preserve">GUICHET Audrey</t>
  </si>
  <si>
    <t xml:space="preserve">Les Noues</t>
  </si>
  <si>
    <t xml:space="preserve">Thouarcé</t>
  </si>
  <si>
    <t xml:space="preserve">audrey.guichet83@gmail.com</t>
  </si>
  <si>
    <t xml:space="preserve">06-88-57-66-99</t>
  </si>
  <si>
    <t xml:space="preserve">LAURENDEAU J-Marie et THEBAULT Manuel</t>
  </si>
  <si>
    <t xml:space="preserve">27, rue du Pont Barré</t>
  </si>
  <si>
    <t xml:space="preserve">laurendeaujm@gmail.com</t>
  </si>
  <si>
    <t xml:space="preserve">09-81-19-33-33</t>
  </si>
  <si>
    <t xml:space="preserve">NUAUD Michel</t>
  </si>
  <si>
    <t xml:space="preserve">1, chemin du Moulin</t>
  </si>
  <si>
    <t xml:space="preserve">michel.nuaud@gmail.com</t>
  </si>
  <si>
    <t xml:space="preserve">02-41-78-49-71</t>
  </si>
  <si>
    <t xml:space="preserve">PEPION Stéphane</t>
  </si>
  <si>
    <t xml:space="preserve">35, rue du Canal de Monsieur</t>
  </si>
  <si>
    <t xml:space="preserve">stephrp@wanadoo.fr</t>
  </si>
  <si>
    <t xml:space="preserve">02-41-25-00-23</t>
  </si>
  <si>
    <t xml:space="preserve">ROUSSELET Marie</t>
  </si>
  <si>
    <t xml:space="preserve">36, rue de la Roche</t>
  </si>
  <si>
    <t xml:space="preserve">marie.anna.rousselet@gmail.com</t>
  </si>
  <si>
    <t xml:space="preserve">02-41-44-47-29</t>
  </si>
  <si>
    <t xml:space="preserve">VIRGILI Bianca</t>
  </si>
  <si>
    <t xml:space="preserve">5, rue de la Gagnerie</t>
  </si>
  <si>
    <t xml:space="preserve">bianca.virgili@yahoo.fr</t>
  </si>
  <si>
    <t xml:space="preserve">06-64-86-97-91</t>
  </si>
  <si>
    <t xml:space="preserve">PAIN / Farine</t>
  </si>
  <si>
    <t xml:space="preserve">Blé</t>
  </si>
  <si>
    <t xml:space="preserve">Gd Ep</t>
  </si>
  <si>
    <t xml:space="preserve">Pt ép.</t>
  </si>
  <si>
    <t xml:space="preserve">Sar Ep</t>
  </si>
  <si>
    <t xml:space="preserve">Sés</t>
  </si>
  <si>
    <t xml:space="preserve">Farine</t>
  </si>
  <si>
    <t xml:space="preserve">Oct.</t>
  </si>
  <si>
    <t xml:space="preserve">Nov.</t>
  </si>
  <si>
    <t xml:space="preserve">Déc.</t>
  </si>
  <si>
    <t xml:space="preserve">Jan.</t>
  </si>
  <si>
    <t xml:space="preserve">Fév.</t>
  </si>
  <si>
    <t xml:space="preserve">Mars</t>
  </si>
  <si>
    <t xml:space="preserve">Avr.</t>
  </si>
  <si>
    <t xml:space="preserve">Mai</t>
  </si>
  <si>
    <t xml:space="preserve">Juin</t>
  </si>
  <si>
    <t xml:space="preserve">Juillet</t>
  </si>
  <si>
    <t xml:space="preserve">Sept.</t>
  </si>
  <si>
    <t xml:space="preserve">ANNEE</t>
  </si>
  <si>
    <t xml:space="preserve">Commune</t>
  </si>
  <si>
    <t xml:space="preserve">0.5</t>
  </si>
  <si>
    <t xml:space="preserve">1Kg</t>
  </si>
  <si>
    <t xml:space="preserve">0.8</t>
  </si>
  <si>
    <t xml:space="preserve">Kg</t>
  </si>
  <si>
    <t xml:space="preserve">-</t>
  </si>
  <si>
    <t xml:space="preserve">LE FUSTEC Cécile</t>
  </si>
  <si>
    <t xml:space="preserve">Chèques donnés</t>
  </si>
  <si>
    <t xml:space="preserve">Date à laquelle les chèques ont été donnés</t>
  </si>
  <si>
    <t xml:space="preserve">AMAP des 3 SOL</t>
  </si>
  <si>
    <t xml:space="preserve">Contrat d'engagement pour les produits du GAEC Bellis Perennis</t>
  </si>
  <si>
    <r>
      <rPr>
        <sz val="10.5"/>
        <color rgb="FF000000"/>
        <rFont val="Calibri"/>
        <family val="2"/>
        <charset val="1"/>
      </rPr>
      <t xml:space="preserve">Période de : </t>
    </r>
    <r>
      <rPr>
        <b val="true"/>
        <sz val="10.5"/>
        <color rgb="FF000000"/>
        <rFont val="Calibri"/>
        <family val="2"/>
        <charset val="1"/>
      </rPr>
      <t xml:space="preserve">octobre 2019 à septembre 2020</t>
    </r>
  </si>
  <si>
    <t xml:space="preserve">L’association a pour objet, dans le respect de la charte des AMAP :</t>
  </si>
  <si>
    <t xml:space="preserve">-  de favoriser une agriculture paysanne et durable sous la forme d’un partenariat solidaire entre producteurs et consommateurs.</t>
  </si>
  <si>
    <t xml:space="preserve">-  de promouvoir des produits de qualité, de saisons, variées, écologiquement sains et socialement équitable.</t>
  </si>
  <si>
    <t xml:space="preserve">-  de permettre à ses adhérents de retrouver des liens avec la terre.</t>
  </si>
  <si>
    <t xml:space="preserve">Contractants :</t>
  </si>
  <si>
    <t xml:space="preserve">Producteurs :</t>
  </si>
  <si>
    <t xml:space="preserve">Consom’acteur</t>
  </si>
  <si>
    <t xml:space="preserve">GAEC Bellis Perennis</t>
  </si>
  <si>
    <t xml:space="preserve">Produits bio certifié par :</t>
  </si>
  <si>
    <t xml:space="preserve">Nom : </t>
  </si>
  <si>
    <t xml:space="preserve">La grande Noé</t>
  </si>
  <si>
    <t xml:space="preserve">Nature et Progrès</t>
  </si>
  <si>
    <t xml:space="preserve">………………………………………………….</t>
  </si>
  <si>
    <t xml:space="preserve">49670 Valanjou</t>
  </si>
  <si>
    <t xml:space="preserve">16 avenue Carnot</t>
  </si>
  <si>
    <t xml:space="preserve">Vincent, Méric</t>
  </si>
  <si>
    <t xml:space="preserve">30100 ALES</t>
  </si>
  <si>
    <t xml:space="preserve">Tèl : </t>
  </si>
  <si>
    <t xml:space="preserve">………………………………..</t>
  </si>
  <si>
    <t xml:space="preserve">07 68 83 18 35</t>
  </si>
  <si>
    <t xml:space="preserve">courriel :</t>
  </si>
  <si>
    <t xml:space="preserve">gaecbellisperennis@yahoo.fr</t>
  </si>
  <si>
    <t xml:space="preserve">…………………………...….@..................….</t>
  </si>
  <si>
    <t xml:space="preserve">Termes du contrat :</t>
  </si>
  <si>
    <t xml:space="preserve">Il est proposé de la farine de blé type 80, du pain au levain de farine de blé, petit et grand épeautre, sésame</t>
  </si>
  <si>
    <t xml:space="preserve">et sarrazin, issus de l’agriculture biologique, ainsi que des biscuits sablés. </t>
  </si>
  <si>
    <t xml:space="preserve">Egalement des bocaux de pâtés, rillettes et morceaux de viande mojotés.</t>
  </si>
  <si>
    <r>
      <rPr>
        <b val="true"/>
        <sz val="9"/>
        <color rgb="FF000000"/>
        <rFont val="Calibri"/>
        <family val="2"/>
        <charset val="1"/>
      </rPr>
      <t xml:space="preserve">Il n'y aura pas de livraison pendant l’été, </t>
    </r>
    <r>
      <rPr>
        <sz val="9"/>
        <color rgb="FF000000"/>
        <rFont val="Calibri"/>
        <family val="2"/>
        <charset val="1"/>
      </rPr>
      <t xml:space="preserve">du 22 juillet au 24 août</t>
    </r>
  </si>
  <si>
    <r>
      <rPr>
        <b val="true"/>
        <sz val="9"/>
        <color rgb="FF000000"/>
        <rFont val="Calibri"/>
        <family val="2"/>
        <charset val="1"/>
      </rPr>
      <t xml:space="preserve">et à Noël,</t>
    </r>
    <r>
      <rPr>
        <sz val="9"/>
        <color rgb="FF000000"/>
        <rFont val="Calibri"/>
        <family val="2"/>
        <charset val="1"/>
      </rPr>
      <t xml:space="preserve"> du 18 décembre au 6 janvier 2020</t>
    </r>
  </si>
  <si>
    <r>
      <rPr>
        <b val="true"/>
        <u val="single"/>
        <sz val="10.5"/>
        <color rgb="FF000000"/>
        <rFont val="Calibri"/>
        <family val="2"/>
        <charset val="1"/>
      </rPr>
      <t xml:space="preserve">Conditions</t>
    </r>
    <r>
      <rPr>
        <b val="true"/>
        <sz val="10.5"/>
        <color rgb="FF000000"/>
        <rFont val="Calibri"/>
        <family val="2"/>
        <charset val="1"/>
      </rPr>
      <t xml:space="preserve"> :</t>
    </r>
  </si>
  <si>
    <t xml:space="preserve">- Concernant le pain, il est demandé au consom’acteur de s’engager pour 1 pain minimum par semaine,</t>
  </si>
  <si>
    <t xml:space="preserve">de même pour le contrat lait, minimum 1 litre par semaine. Il n’y a pas d’impératif pour la farine.</t>
  </si>
  <si>
    <t xml:space="preserve">Merci de prévoir votre récipient lors des livraisons de farine et de lait.</t>
  </si>
  <si>
    <r>
      <rPr>
        <sz val="9"/>
        <color rgb="FF000000"/>
        <rFont val="Calibri"/>
        <family val="2"/>
        <charset val="1"/>
      </rPr>
      <t xml:space="preserve">- </t>
    </r>
    <r>
      <rPr>
        <b val="true"/>
        <sz val="9"/>
        <color rgb="FF000000"/>
        <rFont val="Calibri"/>
        <family val="2"/>
        <charset val="1"/>
      </rPr>
      <t xml:space="preserve">Le paiement s’effectuera par 12 virements mensuels de préférence</t>
    </r>
    <r>
      <rPr>
        <sz val="9"/>
        <color rgb="FF000000"/>
        <rFont val="Calibri"/>
        <family val="2"/>
        <charset val="1"/>
      </rPr>
      <t xml:space="preserve"> ou 12 chèques à l'ordre</t>
    </r>
  </si>
  <si>
    <t xml:space="preserve">du GAEC Bellis Perennis.</t>
  </si>
  <si>
    <t xml:space="preserve">- La livraison s’effectuera le mardi de 18h30 à 19h30 sur le parking du Musée de la Vigne et du Vin à St Lambert</t>
  </si>
  <si>
    <t xml:space="preserve">- Toute commande non retirée ne sera reportée que si le producteur est préalablement prévenu.</t>
  </si>
  <si>
    <t xml:space="preserve">- Les nouveaux contrats débuteront début octobre 2019 et se termineront fin septembre 2020.</t>
  </si>
  <si>
    <r>
      <rPr>
        <sz val="9"/>
        <color rgb="FF000000"/>
        <rFont val="Calibri"/>
        <family val="2"/>
        <charset val="1"/>
      </rPr>
      <t xml:space="preserve">- Pour bénéficier de ce contrat tout consom’acteur doit </t>
    </r>
    <r>
      <rPr>
        <b val="true"/>
        <sz val="9"/>
        <color rgb="FF000000"/>
        <rFont val="Calibri"/>
        <family val="2"/>
        <charset val="1"/>
      </rPr>
      <t xml:space="preserve">être adhérent à l’AMAP des 3 SOL</t>
    </r>
    <r>
      <rPr>
        <sz val="9"/>
        <color rgb="FF000000"/>
        <rFont val="Calibri"/>
        <family val="2"/>
        <charset val="1"/>
      </rPr>
      <t xml:space="preserve">.</t>
    </r>
  </si>
  <si>
    <t xml:space="preserve"> La cotisation est de 5€ minimum. Chaque adhérent est tenu d’assurer des permanences 2 ou 3 mardi / an.</t>
  </si>
  <si>
    <t xml:space="preserve">- La résiliation du présent contrat reste possible dans des situations extrêmes qui seront étudiées</t>
  </si>
  <si>
    <t xml:space="preserve">par le conseil collégial de l’association (cf. statuts).</t>
  </si>
  <si>
    <t xml:space="preserve">Le contrat est remis en double exemplaire le vendredi 18  juin 2018</t>
  </si>
  <si>
    <r>
      <rPr>
        <b val="true"/>
        <sz val="9"/>
        <color rgb="FF000000"/>
        <rFont val="Calibri"/>
        <family val="2"/>
        <charset val="1"/>
      </rPr>
      <t xml:space="preserve">à partir de 18h à la "soirée contrat" </t>
    </r>
    <r>
      <rPr>
        <sz val="9"/>
        <color rgb="FF000000"/>
        <rFont val="Calibri"/>
        <family val="2"/>
        <charset val="1"/>
      </rPr>
      <t xml:space="preserve">(1 exemplaire pour le référent, 1 exemplaire pour le consom’acteur.</t>
    </r>
  </si>
  <si>
    <t xml:space="preserve">Renseignements, envoi des commandes et des chèques d’acomptes aux référents pain-farine :</t>
  </si>
  <si>
    <t xml:space="preserve">Etienne CESBRON – Mirebeau  49750 RABLAY SUR LAYON / Sonia PUEL – Le Vau Chaumier 49750 CHANZEAUX</t>
  </si>
  <si>
    <t xml:space="preserve"> Tél : 02 41 78 64 19</t>
  </si>
  <si>
    <t xml:space="preserve">Tél : 06 50 32 77 17</t>
  </si>
  <si>
    <t xml:space="preserve">FAIT à ………………………………………</t>
  </si>
  <si>
    <t xml:space="preserve">Le 18/06/2018</t>
  </si>
  <si>
    <t xml:space="preserve">Signature du Producteur :</t>
  </si>
  <si>
    <r>
      <rPr>
        <b val="true"/>
        <sz val="10.5"/>
        <color rgb="FF000000"/>
        <rFont val="Calibri"/>
        <family val="2"/>
        <charset val="1"/>
      </rPr>
      <t xml:space="preserve">Signature du Consom'acteur :</t>
    </r>
    <r>
      <rPr>
        <sz val="10.5"/>
        <color rgb="FF000000"/>
        <rFont val="Calibri"/>
        <family val="2"/>
        <charset val="1"/>
      </rPr>
      <t xml:space="preserve">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</si>
</sst>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,_€_-;\-* #,##0.00,_€_-;_-* \-??\ _€_-;_-@_-"/>
    <numFmt numFmtId="166" formatCode="_-* #,##0,_€_-;\-* #,##0,_€_-;_-* \-??\ _€_-;_-@_-"/>
    <numFmt numFmtId="167" formatCode="0,###,###,###"/>
    <numFmt numFmtId="168" formatCode="0.00"/>
    <numFmt numFmtId="169" formatCode="DD/MM/YYYY"/>
    <numFmt numFmtId="170" formatCode="DD\-MMM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omic Sans MS"/>
      <family val="4"/>
      <charset val="1"/>
    </font>
    <font>
      <u val="single"/>
      <sz val="11"/>
      <color rgb="FF0000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0.5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.5"/>
      <color rgb="FF000000"/>
      <name val="Calibri"/>
      <family val="2"/>
      <charset val="1"/>
    </font>
    <font>
      <b val="true"/>
      <u val="single"/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10.5"/>
      <color rgb="FF0000FF"/>
      <name val="Calibri"/>
      <family val="2"/>
      <charset val="1"/>
    </font>
    <font>
      <b val="true"/>
      <u val="single"/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u val="single"/>
      <sz val="8"/>
      <color rgb="FF0000FF"/>
      <name val="Calibri"/>
      <family val="2"/>
      <charset val="1"/>
    </font>
    <font>
      <sz val="8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9CDE5"/>
        <bgColor rgb="FF99CCFF"/>
      </patternFill>
    </fill>
    <fill>
      <patternFill patternType="solid">
        <fgColor rgb="FFEBF1DE"/>
        <bgColor rgb="FFF2DCDB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B9CDE5"/>
      </patternFill>
    </fill>
    <fill>
      <patternFill patternType="solid">
        <fgColor rgb="FFF2DCDB"/>
        <bgColor rgb="FFEBF1DE"/>
      </patternFill>
    </fill>
  </fills>
  <borders count="33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ck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3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4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4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5" xfId="2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2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rmjcbesnard@ozone.net" TargetMode="External"/><Relationship Id="rId2" Type="http://schemas.openxmlformats.org/officeDocument/2006/relationships/hyperlink" Target="mailto:jb.bouchaud@gmail.com" TargetMode="External"/><Relationship Id="rId3" Type="http://schemas.openxmlformats.org/officeDocument/2006/relationships/hyperlink" Target="mailto:annick.cesbron@orange.fr" TargetMode="External"/><Relationship Id="rId4" Type="http://schemas.openxmlformats.org/officeDocument/2006/relationships/hyperlink" Target="mailto:ces.eddy@gmail.com" TargetMode="External"/><Relationship Id="rId5" Type="http://schemas.openxmlformats.org/officeDocument/2006/relationships/hyperlink" Target="mailto:em.mirebeau@free.fr" TargetMode="External"/><Relationship Id="rId6" Type="http://schemas.openxmlformats.org/officeDocument/2006/relationships/hyperlink" Target="mailto:karenseb@chezsoi.org" TargetMode="External"/><Relationship Id="rId7" Type="http://schemas.openxmlformats.org/officeDocument/2006/relationships/hyperlink" Target="mailto:fees_melusine@yahoo.fr" TargetMode="External"/><Relationship Id="rId8" Type="http://schemas.openxmlformats.org/officeDocument/2006/relationships/hyperlink" Target="mailto:aliceetvianney@gmail.com" TargetMode="External"/><Relationship Id="rId9" Type="http://schemas.openxmlformats.org/officeDocument/2006/relationships/hyperlink" Target="mailto:elisabeth.larminat@laposte.net" TargetMode="External"/><Relationship Id="rId10" Type="http://schemas.openxmlformats.org/officeDocument/2006/relationships/hyperlink" Target="mailto:st.guillou@aliceadsl.fr" TargetMode="External"/><Relationship Id="rId11" Type="http://schemas.openxmlformats.org/officeDocument/2006/relationships/hyperlink" Target="mailto:cecc28@hotmail.fr" TargetMode="External"/><Relationship Id="rId12" Type="http://schemas.openxmlformats.org/officeDocument/2006/relationships/hyperlink" Target="mailto:bea.lhote@wanadoo.fr" TargetMode="External"/><Relationship Id="rId13" Type="http://schemas.openxmlformats.org/officeDocument/2006/relationships/hyperlink" Target="mailto:christellemartineau49@gmail.com" TargetMode="External"/><Relationship Id="rId14" Type="http://schemas.openxmlformats.org/officeDocument/2006/relationships/hyperlink" Target="mailto:poivet-pinson.alain@wanadoo.fr" TargetMode="External"/><Relationship Id="rId15" Type="http://schemas.openxmlformats.org/officeDocument/2006/relationships/hyperlink" Target="mailto:scpuel@yahoo.fr" TargetMode="External"/><Relationship Id="rId16" Type="http://schemas.openxmlformats.org/officeDocument/2006/relationships/hyperlink" Target="mailto:rozenn.nicolas.socheleau@gmail.com" TargetMode="External"/><Relationship Id="rId17" Type="http://schemas.openxmlformats.org/officeDocument/2006/relationships/hyperlink" Target="mailto:domtom009@laposte.net" TargetMode="External"/><Relationship Id="rId18" Type="http://schemas.openxmlformats.org/officeDocument/2006/relationships/hyperlink" Target="mailto:landreau.lucile49@gmail.com" TargetMode="External"/><Relationship Id="rId19" Type="http://schemas.openxmlformats.org/officeDocument/2006/relationships/hyperlink" Target="mailto:audrey_proudhon@yahoo.fr" TargetMode="External"/><Relationship Id="rId20" Type="http://schemas.openxmlformats.org/officeDocument/2006/relationships/hyperlink" Target="mailto:mahe-rebours@wanadoo.fr" TargetMode="External"/><Relationship Id="rId21" Type="http://schemas.openxmlformats.org/officeDocument/2006/relationships/hyperlink" Target="mailto:jauregab@gmail.com" TargetMode="External"/><Relationship Id="rId22" Type="http://schemas.openxmlformats.org/officeDocument/2006/relationships/hyperlink" Target="mailto:sofracoan@wanadoo.fr" TargetMode="External"/><Relationship Id="rId23" Type="http://schemas.openxmlformats.org/officeDocument/2006/relationships/hyperlink" Target="mailto:tipofe@laposte.net" TargetMode="External"/><Relationship Id="rId24" Type="http://schemas.openxmlformats.org/officeDocument/2006/relationships/hyperlink" Target="mailto:zaz.gaudin@yahoo.fr" TargetMode="External"/><Relationship Id="rId25" Type="http://schemas.openxmlformats.org/officeDocument/2006/relationships/hyperlink" Target="mailto:audrey.guichet83@gmail.com" TargetMode="External"/><Relationship Id="rId26" Type="http://schemas.openxmlformats.org/officeDocument/2006/relationships/hyperlink" Target="mailto:laurendeaujm@gmail.com" TargetMode="External"/><Relationship Id="rId27" Type="http://schemas.openxmlformats.org/officeDocument/2006/relationships/hyperlink" Target="mailto:michel.nuaud@gmail.com" TargetMode="External"/><Relationship Id="rId28" Type="http://schemas.openxmlformats.org/officeDocument/2006/relationships/hyperlink" Target="mailto:stephrp@wanadoo.fr" TargetMode="External"/><Relationship Id="rId29" Type="http://schemas.openxmlformats.org/officeDocument/2006/relationships/hyperlink" Target="mailto:marie.anna.rousselet@gmail.com" TargetMode="External"/><Relationship Id="rId30" Type="http://schemas.openxmlformats.org/officeDocument/2006/relationships/hyperlink" Target="mailto:bianca.virgili@yahoo.fr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mailto:gaecbellisperennis@yahoo.fr" TargetMode="External"/><Relationship Id="rId2" Type="http://schemas.openxmlformats.org/officeDocument/2006/relationships/hyperlink" Target="mailto:em.mirebeau@free.fr" TargetMode="External"/><Relationship Id="rId3" Type="http://schemas.openxmlformats.org/officeDocument/2006/relationships/hyperlink" Target="mailto:scpuel@yahoo.f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0"/>
  <sheetViews>
    <sheetView windowProtection="tru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pane xSplit="1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I15" activeCellId="0" sqref="I15"/>
    </sheetView>
  </sheetViews>
  <sheetFormatPr defaultRowHeight="15"/>
  <cols>
    <col collapsed="false" hidden="false" max="1" min="1" style="0" width="40.919028340081"/>
    <col collapsed="false" hidden="false" max="2" min="2" style="0" width="31.0647773279352"/>
    <col collapsed="false" hidden="false" max="3" min="3" style="1" width="9"/>
    <col collapsed="false" hidden="false" max="4" min="4" style="0" width="12.5344129554656"/>
    <col collapsed="false" hidden="false" max="5" min="5" style="0" width="35.6720647773279"/>
    <col collapsed="false" hidden="false" max="6" min="6" style="2" width="13.9271255060729"/>
    <col collapsed="false" hidden="false" max="7" min="7" style="2" width="13.7125506072874"/>
    <col collapsed="false" hidden="false" max="8" min="8" style="3" width="11.4615384615385"/>
    <col collapsed="false" hidden="false" max="1025" min="9" style="0" width="10.6032388663968"/>
  </cols>
  <sheetData>
    <row r="1" customFormat="false" ht="16.5" hidden="false" customHeight="false" outlineLevel="0" collapsed="false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6" t="s">
        <v>5</v>
      </c>
      <c r="G1" s="6"/>
      <c r="H1" s="4" t="s">
        <v>6</v>
      </c>
      <c r="I1" s="4" t="s">
        <v>7</v>
      </c>
      <c r="J1" s="4" t="s">
        <v>8</v>
      </c>
      <c r="K1" s="4" t="s">
        <v>9</v>
      </c>
    </row>
    <row r="2" customFormat="false" ht="15" hidden="false" customHeight="false" outlineLevel="0" collapsed="false">
      <c r="A2" s="7" t="s">
        <v>10</v>
      </c>
      <c r="B2" s="0" t="s">
        <v>11</v>
      </c>
      <c r="C2" s="1" t="n">
        <v>49750</v>
      </c>
      <c r="D2" s="0" t="s">
        <v>12</v>
      </c>
      <c r="E2" s="8" t="s">
        <v>13</v>
      </c>
      <c r="F2" s="2" t="s">
        <v>14</v>
      </c>
      <c r="G2" s="2" t="n">
        <v>649520730</v>
      </c>
      <c r="H2" s="9" t="n">
        <f aca="false">Contrats!MI4</f>
        <v>700.5</v>
      </c>
      <c r="I2" s="10" t="n">
        <f aca="false">74+61+46+61+61+61+74+61+61+77.5+61+2</f>
        <v>700.5</v>
      </c>
      <c r="J2" s="11" t="n">
        <f aca="false">H2-I2</f>
        <v>0</v>
      </c>
      <c r="K2" s="0" t="s">
        <v>15</v>
      </c>
    </row>
    <row r="3" customFormat="false" ht="15" hidden="false" customHeight="false" outlineLevel="0" collapsed="false">
      <c r="A3" s="7" t="s">
        <v>16</v>
      </c>
      <c r="B3" s="0" t="s">
        <v>17</v>
      </c>
      <c r="C3" s="1" t="n">
        <v>49750</v>
      </c>
      <c r="D3" s="0" t="s">
        <v>12</v>
      </c>
      <c r="E3" s="8" t="s">
        <v>18</v>
      </c>
      <c r="F3" s="2" t="s">
        <v>19</v>
      </c>
      <c r="G3" s="0"/>
      <c r="H3" s="9" t="n">
        <f aca="false">Contrats!MI5</f>
        <v>280</v>
      </c>
      <c r="I3" s="10" t="n">
        <f aca="false">30+45+55+50+45+55</f>
        <v>280</v>
      </c>
      <c r="J3" s="11" t="n">
        <f aca="false">H3-I3</f>
        <v>0</v>
      </c>
      <c r="K3" s="7"/>
    </row>
    <row r="4" customFormat="false" ht="15" hidden="false" customHeight="false" outlineLevel="0" collapsed="false">
      <c r="A4" s="7" t="s">
        <v>20</v>
      </c>
      <c r="B4" s="0" t="s">
        <v>21</v>
      </c>
      <c r="C4" s="1" t="n">
        <v>49750</v>
      </c>
      <c r="D4" s="0" t="s">
        <v>12</v>
      </c>
      <c r="E4" s="8" t="s">
        <v>22</v>
      </c>
      <c r="F4" s="2" t="s">
        <v>23</v>
      </c>
      <c r="G4" s="2" t="n">
        <v>632751824</v>
      </c>
      <c r="H4" s="9" t="n">
        <f aca="false">Contrats!MI6</f>
        <v>260</v>
      </c>
      <c r="I4" s="11" t="n">
        <f aca="false">52+52+52+52+52</f>
        <v>260</v>
      </c>
      <c r="J4" s="11" t="n">
        <f aca="false">H4-I4</f>
        <v>0</v>
      </c>
      <c r="K4" s="7"/>
    </row>
    <row r="5" customFormat="false" ht="15" hidden="false" customHeight="false" outlineLevel="0" collapsed="false">
      <c r="A5" s="7" t="s">
        <v>24</v>
      </c>
      <c r="B5" s="0" t="s">
        <v>25</v>
      </c>
      <c r="C5" s="1" t="n">
        <v>49190</v>
      </c>
      <c r="D5" s="0" t="s">
        <v>26</v>
      </c>
      <c r="E5" s="8" t="s">
        <v>27</v>
      </c>
      <c r="F5" s="2" t="s">
        <v>28</v>
      </c>
      <c r="G5" s="0"/>
      <c r="H5" s="9" t="n">
        <f aca="false">Contrats!MI7</f>
        <v>682</v>
      </c>
      <c r="I5" s="10" t="n">
        <f aca="false">62+47+62+62+77+62+62+62+47+62+77</f>
        <v>682</v>
      </c>
      <c r="J5" s="11" t="n">
        <f aca="false">H5-I5</f>
        <v>0</v>
      </c>
      <c r="K5" s="7"/>
    </row>
    <row r="6" customFormat="false" ht="15" hidden="false" customHeight="false" outlineLevel="0" collapsed="false">
      <c r="A6" s="7" t="s">
        <v>29</v>
      </c>
      <c r="B6" s="0" t="s">
        <v>30</v>
      </c>
      <c r="C6" s="1" t="n">
        <v>49750</v>
      </c>
      <c r="D6" s="0" t="s">
        <v>31</v>
      </c>
      <c r="E6" s="8" t="s">
        <v>32</v>
      </c>
      <c r="F6" s="2" t="s">
        <v>33</v>
      </c>
      <c r="G6" s="0"/>
      <c r="H6" s="9" t="n">
        <f aca="false">Contrats!MI8</f>
        <v>230</v>
      </c>
      <c r="I6" s="10" t="n">
        <f aca="false">57.5*4</f>
        <v>230</v>
      </c>
      <c r="J6" s="11" t="n">
        <f aca="false">H6-I6</f>
        <v>0</v>
      </c>
      <c r="K6" s="7"/>
    </row>
    <row r="7" customFormat="false" ht="15" hidden="false" customHeight="false" outlineLevel="0" collapsed="false">
      <c r="A7" s="7" t="s">
        <v>34</v>
      </c>
      <c r="B7" s="0" t="s">
        <v>35</v>
      </c>
      <c r="C7" s="1" t="n">
        <v>49750</v>
      </c>
      <c r="D7" s="0" t="s">
        <v>12</v>
      </c>
      <c r="E7" s="8" t="s">
        <v>36</v>
      </c>
      <c r="F7" s="2" t="s">
        <v>37</v>
      </c>
      <c r="G7" s="0"/>
      <c r="H7" s="9" t="n">
        <f aca="false">Contrats!MI9</f>
        <v>480</v>
      </c>
      <c r="I7" s="10" t="n">
        <v>480</v>
      </c>
      <c r="J7" s="11" t="n">
        <f aca="false">H7-I7</f>
        <v>0</v>
      </c>
      <c r="K7" s="7"/>
    </row>
    <row r="8" customFormat="false" ht="15" hidden="false" customHeight="false" outlineLevel="0" collapsed="false">
      <c r="A8" s="7" t="s">
        <v>38</v>
      </c>
      <c r="B8" s="0" t="s">
        <v>39</v>
      </c>
      <c r="C8" s="1" t="n">
        <v>49750</v>
      </c>
      <c r="D8" s="0" t="s">
        <v>40</v>
      </c>
      <c r="E8" s="8" t="s">
        <v>41</v>
      </c>
      <c r="F8" s="2" t="s">
        <v>42</v>
      </c>
      <c r="G8" s="0"/>
      <c r="H8" s="9" t="n">
        <f aca="false">Contrats!MI10</f>
        <v>299</v>
      </c>
      <c r="I8" s="10" t="n">
        <f aca="false">13+26*11</f>
        <v>299</v>
      </c>
      <c r="J8" s="11" t="n">
        <f aca="false">H8-I8</f>
        <v>0</v>
      </c>
      <c r="K8" s="7"/>
    </row>
    <row r="9" customFormat="false" ht="15" hidden="false" customHeight="false" outlineLevel="0" collapsed="false">
      <c r="A9" s="7" t="s">
        <v>43</v>
      </c>
      <c r="B9" s="0" t="s">
        <v>44</v>
      </c>
      <c r="C9" s="1" t="n">
        <v>49750</v>
      </c>
      <c r="D9" s="0" t="s">
        <v>40</v>
      </c>
      <c r="E9" s="8" t="s">
        <v>45</v>
      </c>
      <c r="F9" s="2" t="s">
        <v>46</v>
      </c>
      <c r="G9" s="2" t="n">
        <v>699787025</v>
      </c>
      <c r="H9" s="9" t="n">
        <f aca="false">Contrats!MI11</f>
        <v>230</v>
      </c>
      <c r="I9" s="12" t="n">
        <f aca="false">60+60+65+45</f>
        <v>230</v>
      </c>
      <c r="J9" s="11" t="n">
        <f aca="false">H9-I9</f>
        <v>0</v>
      </c>
      <c r="K9" s="7"/>
    </row>
    <row r="10" customFormat="false" ht="15" hidden="false" customHeight="false" outlineLevel="0" collapsed="false">
      <c r="A10" s="7" t="s">
        <v>47</v>
      </c>
      <c r="B10" s="0" t="s">
        <v>48</v>
      </c>
      <c r="C10" s="1" t="n">
        <v>49750</v>
      </c>
      <c r="D10" s="0" t="s">
        <v>40</v>
      </c>
      <c r="E10" s="8" t="s">
        <v>49</v>
      </c>
      <c r="F10" s="2" t="s">
        <v>50</v>
      </c>
      <c r="G10" s="0"/>
      <c r="H10" s="9" t="n">
        <f aca="false">Contrats!MI12</f>
        <v>182.6</v>
      </c>
      <c r="I10" s="12" t="n">
        <f aca="false">91.3+91.3</f>
        <v>182.6</v>
      </c>
      <c r="J10" s="11" t="n">
        <f aca="false">H10-I10</f>
        <v>0</v>
      </c>
      <c r="K10" s="7"/>
    </row>
    <row r="11" customFormat="false" ht="15" hidden="false" customHeight="false" outlineLevel="0" collapsed="false">
      <c r="A11" s="7" t="s">
        <v>51</v>
      </c>
      <c r="B11" s="0" t="s">
        <v>52</v>
      </c>
      <c r="C11" s="1" t="n">
        <v>49750</v>
      </c>
      <c r="D11" s="0" t="s">
        <v>40</v>
      </c>
      <c r="E11" s="8" t="s">
        <v>53</v>
      </c>
      <c r="F11" s="2" t="s">
        <v>54</v>
      </c>
      <c r="G11" s="0"/>
      <c r="H11" s="9" t="n">
        <f aca="false">Contrats!MI13</f>
        <v>273.5</v>
      </c>
      <c r="I11" s="12" t="n">
        <f aca="false">30.5+27.5+20+25+25.5+27.5+30.5+27.5+25+20+14.5</f>
        <v>273.5</v>
      </c>
      <c r="J11" s="11" t="n">
        <f aca="false">H11-I11</f>
        <v>0</v>
      </c>
      <c r="K11" s="7"/>
    </row>
    <row r="12" customFormat="false" ht="15" hidden="false" customHeight="false" outlineLevel="0" collapsed="false">
      <c r="A12" s="7" t="s">
        <v>55</v>
      </c>
      <c r="B12" s="0" t="s">
        <v>56</v>
      </c>
      <c r="C12" s="1" t="n">
        <v>49750</v>
      </c>
      <c r="D12" s="0" t="s">
        <v>31</v>
      </c>
      <c r="E12" s="8" t="s">
        <v>57</v>
      </c>
      <c r="F12" s="2" t="s">
        <v>58</v>
      </c>
      <c r="G12" s="0"/>
      <c r="H12" s="9" t="n">
        <f aca="false">Contrats!MI14</f>
        <v>73.6</v>
      </c>
      <c r="I12" s="13" t="n">
        <v>73.6</v>
      </c>
      <c r="J12" s="11" t="n">
        <f aca="false">H12-I12</f>
        <v>0</v>
      </c>
      <c r="K12" s="7"/>
    </row>
    <row r="13" customFormat="false" ht="15" hidden="false" customHeight="false" outlineLevel="0" collapsed="false">
      <c r="A13" s="7" t="s">
        <v>59</v>
      </c>
      <c r="B13" s="0" t="s">
        <v>60</v>
      </c>
      <c r="C13" s="1" t="n">
        <v>49750</v>
      </c>
      <c r="D13" s="0" t="s">
        <v>12</v>
      </c>
      <c r="E13" s="8" t="s">
        <v>61</v>
      </c>
      <c r="F13" s="2" t="s">
        <v>62</v>
      </c>
      <c r="G13" s="0"/>
      <c r="H13" s="9" t="n">
        <f aca="false">Contrats!MI15</f>
        <v>256</v>
      </c>
      <c r="I13" s="12" t="n">
        <f aca="false">27.5+22+17+22+23.5+22+27.5+22.5+22+27.5+22.5</f>
        <v>256</v>
      </c>
      <c r="J13" s="11" t="n">
        <f aca="false">H13-I13</f>
        <v>0</v>
      </c>
      <c r="K13" s="7"/>
    </row>
    <row r="14" customFormat="false" ht="15" hidden="false" customHeight="false" outlineLevel="0" collapsed="false">
      <c r="A14" s="7" t="s">
        <v>63</v>
      </c>
      <c r="B14" s="0" t="s">
        <v>64</v>
      </c>
      <c r="C14" s="1" t="n">
        <v>49750</v>
      </c>
      <c r="D14" s="0" t="s">
        <v>12</v>
      </c>
      <c r="E14" s="8" t="s">
        <v>65</v>
      </c>
      <c r="F14" s="2" t="s">
        <v>66</v>
      </c>
      <c r="G14" s="2" t="n">
        <v>685267498</v>
      </c>
      <c r="H14" s="9" t="n">
        <f aca="false">Contrats!MI16</f>
        <v>163.5</v>
      </c>
      <c r="I14" s="13" t="n">
        <v>163.5</v>
      </c>
      <c r="J14" s="11" t="n">
        <f aca="false">H14-I14</f>
        <v>0</v>
      </c>
      <c r="K14" s="7"/>
    </row>
    <row r="15" customFormat="false" ht="15" hidden="false" customHeight="false" outlineLevel="0" collapsed="false">
      <c r="A15" s="7" t="s">
        <v>67</v>
      </c>
      <c r="B15" s="0" t="s">
        <v>68</v>
      </c>
      <c r="C15" s="1" t="n">
        <v>49750</v>
      </c>
      <c r="D15" s="0" t="s">
        <v>12</v>
      </c>
      <c r="E15" s="8" t="s">
        <v>69</v>
      </c>
      <c r="F15" s="14" t="n">
        <v>789871996</v>
      </c>
      <c r="G15" s="0"/>
      <c r="H15" s="9" t="n">
        <f aca="false">Contrats!MI17</f>
        <v>260</v>
      </c>
      <c r="I15" s="13" t="n">
        <f aca="false">130+130</f>
        <v>260</v>
      </c>
      <c r="J15" s="11" t="n">
        <f aca="false">H15-I15</f>
        <v>0</v>
      </c>
      <c r="K15" s="7"/>
    </row>
    <row r="16" customFormat="false" ht="15" hidden="false" customHeight="false" outlineLevel="0" collapsed="false">
      <c r="A16" s="7" t="s">
        <v>70</v>
      </c>
      <c r="B16" s="0" t="s">
        <v>71</v>
      </c>
      <c r="C16" s="1" t="n">
        <v>49750</v>
      </c>
      <c r="D16" s="0" t="s">
        <v>12</v>
      </c>
      <c r="E16" s="8" t="s">
        <v>72</v>
      </c>
      <c r="F16" s="2" t="s">
        <v>73</v>
      </c>
      <c r="G16" s="2" t="n">
        <v>608860636</v>
      </c>
      <c r="H16" s="9" t="n">
        <f aca="false">Contrats!MI18</f>
        <v>160</v>
      </c>
      <c r="I16" s="12" t="n">
        <f aca="false">49.5+49.5+61</f>
        <v>160</v>
      </c>
      <c r="J16" s="11" t="n">
        <f aca="false">H16-I16</f>
        <v>0</v>
      </c>
      <c r="K16" s="7"/>
    </row>
    <row r="17" customFormat="false" ht="15" hidden="false" customHeight="false" outlineLevel="0" collapsed="false">
      <c r="A17" s="7" t="s">
        <v>74</v>
      </c>
      <c r="B17" s="0" t="s">
        <v>35</v>
      </c>
      <c r="C17" s="1" t="n">
        <v>49750</v>
      </c>
      <c r="D17" s="0" t="s">
        <v>12</v>
      </c>
      <c r="E17" s="8" t="s">
        <v>75</v>
      </c>
      <c r="F17" s="2" t="s">
        <v>76</v>
      </c>
      <c r="G17" s="2" t="n">
        <v>650327717</v>
      </c>
      <c r="H17" s="9" t="n">
        <f aca="false">Contrats!MI19</f>
        <v>341</v>
      </c>
      <c r="I17" s="12" t="n">
        <f aca="false">35.5+30+24.5+30+30+30+35.5+30+30+35.5+30</f>
        <v>341</v>
      </c>
      <c r="J17" s="11" t="n">
        <f aca="false">H17-I17</f>
        <v>0</v>
      </c>
      <c r="K17" s="7"/>
    </row>
    <row r="18" customFormat="false" ht="15" hidden="false" customHeight="false" outlineLevel="0" collapsed="false">
      <c r="A18" s="7" t="s">
        <v>77</v>
      </c>
      <c r="B18" s="0" t="s">
        <v>78</v>
      </c>
      <c r="C18" s="1" t="n">
        <v>49750</v>
      </c>
      <c r="D18" s="0" t="s">
        <v>31</v>
      </c>
      <c r="E18" s="8"/>
      <c r="F18" s="2" t="s">
        <v>79</v>
      </c>
      <c r="G18" s="0"/>
      <c r="H18" s="9" t="n">
        <f aca="false">Contrats!MI20</f>
        <v>120</v>
      </c>
      <c r="I18" s="12" t="n">
        <v>120</v>
      </c>
      <c r="J18" s="11" t="n">
        <f aca="false">H18-I18</f>
        <v>0</v>
      </c>
      <c r="K18" s="7"/>
    </row>
    <row r="19" customFormat="false" ht="15" hidden="false" customHeight="false" outlineLevel="0" collapsed="false">
      <c r="A19" s="7" t="s">
        <v>80</v>
      </c>
      <c r="B19" s="0" t="s">
        <v>81</v>
      </c>
      <c r="C19" s="1" t="n">
        <v>49750</v>
      </c>
      <c r="D19" s="0" t="s">
        <v>40</v>
      </c>
      <c r="E19" s="8" t="s">
        <v>82</v>
      </c>
      <c r="F19" s="2" t="s">
        <v>83</v>
      </c>
      <c r="G19" s="2" t="s">
        <v>84</v>
      </c>
      <c r="H19" s="9" t="n">
        <f aca="false">Contrats!MI21</f>
        <v>801</v>
      </c>
      <c r="I19" s="12" t="n">
        <f aca="false">85.5+70+54.5+70+70+70+85.5+70+70+85.5+70</f>
        <v>801</v>
      </c>
      <c r="J19" s="11" t="n">
        <f aca="false">H19-I19</f>
        <v>0</v>
      </c>
      <c r="K19" s="7"/>
    </row>
    <row r="20" customFormat="false" ht="15" hidden="false" customHeight="false" outlineLevel="0" collapsed="false">
      <c r="A20" s="7" t="s">
        <v>85</v>
      </c>
      <c r="B20" s="0" t="s">
        <v>86</v>
      </c>
      <c r="C20" s="1" t="n">
        <v>49750</v>
      </c>
      <c r="D20" s="0" t="s">
        <v>31</v>
      </c>
      <c r="E20" s="8" t="s">
        <v>87</v>
      </c>
      <c r="F20" s="2" t="s">
        <v>88</v>
      </c>
      <c r="G20" s="2" t="s">
        <v>89</v>
      </c>
      <c r="H20" s="9" t="n">
        <f aca="false">Contrats!MI22</f>
        <v>109.9</v>
      </c>
      <c r="I20" s="12" t="n">
        <f aca="false">7*15.7</f>
        <v>109.9</v>
      </c>
      <c r="J20" s="11" t="n">
        <f aca="false">H20-I20</f>
        <v>0</v>
      </c>
    </row>
    <row r="21" customFormat="false" ht="15" hidden="false" customHeight="false" outlineLevel="0" collapsed="false">
      <c r="A21" s="7" t="s">
        <v>90</v>
      </c>
      <c r="B21" s="0" t="s">
        <v>91</v>
      </c>
      <c r="C21" s="1" t="n">
        <v>49750</v>
      </c>
      <c r="D21" s="0" t="s">
        <v>40</v>
      </c>
      <c r="E21" s="8" t="s">
        <v>92</v>
      </c>
      <c r="F21" s="14" t="n">
        <v>687656427</v>
      </c>
      <c r="G21" s="0"/>
      <c r="H21" s="9" t="n">
        <f aca="false">Contrats!MI23</f>
        <v>241.5</v>
      </c>
      <c r="I21" s="15" t="n">
        <f aca="false">52.5+42+42+42+31.5+31.5</f>
        <v>241.5</v>
      </c>
      <c r="J21" s="11" t="n">
        <f aca="false">H21-I21</f>
        <v>0</v>
      </c>
      <c r="K21" s="16" t="s">
        <v>93</v>
      </c>
    </row>
    <row r="22" customFormat="false" ht="15" hidden="false" customHeight="false" outlineLevel="0" collapsed="false">
      <c r="C22" s="0"/>
      <c r="F22" s="0"/>
      <c r="G22" s="0"/>
      <c r="H22" s="17" t="n">
        <f aca="false">SUM(H2:H21)</f>
        <v>6144.1</v>
      </c>
      <c r="I22" s="17" t="n">
        <f aca="false">SUM(I2:I21)</f>
        <v>6144.1</v>
      </c>
      <c r="J22" s="18" t="n">
        <f aca="false">H22-I22</f>
        <v>0</v>
      </c>
      <c r="K22" s="19" t="s">
        <v>94</v>
      </c>
      <c r="L22" s="20" t="n">
        <f aca="false">Contrats!MI27</f>
        <v>6144.1</v>
      </c>
    </row>
    <row r="23" customFormat="false" ht="15" hidden="false" customHeight="false" outlineLevel="0" collapsed="false">
      <c r="C23" s="0"/>
      <c r="F23" s="0"/>
      <c r="G23" s="0"/>
      <c r="H23" s="21" t="s">
        <v>95</v>
      </c>
      <c r="I23" s="9" t="n">
        <f aca="false">H22/11</f>
        <v>558.554545454545</v>
      </c>
      <c r="J23" s="9"/>
      <c r="K23" s="19" t="s">
        <v>96</v>
      </c>
      <c r="L23" s="9" t="n">
        <f aca="false">I22-L22</f>
        <v>0</v>
      </c>
    </row>
    <row r="24" customFormat="false" ht="15" hidden="false" customHeight="false" outlineLevel="0" collapsed="false">
      <c r="C24" s="0"/>
      <c r="F24" s="0"/>
      <c r="G24" s="0"/>
      <c r="H24" s="21"/>
      <c r="I24" s="9"/>
      <c r="J24" s="9"/>
      <c r="K24" s="7"/>
      <c r="L24" s="9"/>
    </row>
    <row r="25" customFormat="false" ht="15" hidden="false" customHeight="false" outlineLevel="0" collapsed="false">
      <c r="A25" s="22" t="s">
        <v>97</v>
      </c>
      <c r="C25" s="0"/>
      <c r="F25" s="0"/>
      <c r="G25" s="0"/>
      <c r="H25" s="0"/>
      <c r="I25" s="9"/>
      <c r="J25" s="9"/>
      <c r="K25" s="7"/>
      <c r="L25" s="9"/>
    </row>
    <row r="26" customFormat="false" ht="15" hidden="false" customHeight="false" outlineLevel="0" collapsed="false">
      <c r="A26" s="23" t="s">
        <v>98</v>
      </c>
      <c r="B26" s="0" t="s">
        <v>99</v>
      </c>
      <c r="C26" s="1" t="n">
        <v>49750</v>
      </c>
      <c r="D26" s="0" t="s">
        <v>40</v>
      </c>
      <c r="E26" s="8" t="s">
        <v>100</v>
      </c>
      <c r="F26" s="2" t="s">
        <v>101</v>
      </c>
      <c r="G26" s="2" t="s">
        <v>102</v>
      </c>
      <c r="H26" s="9"/>
      <c r="I26" s="12"/>
      <c r="J26" s="11"/>
    </row>
    <row r="27" customFormat="false" ht="15" hidden="false" customHeight="false" outlineLevel="0" collapsed="false">
      <c r="A27" s="23" t="s">
        <v>103</v>
      </c>
      <c r="B27" s="0" t="s">
        <v>104</v>
      </c>
      <c r="C27" s="1" t="n">
        <v>49190</v>
      </c>
      <c r="D27" s="0" t="s">
        <v>26</v>
      </c>
      <c r="E27" s="8" t="s">
        <v>105</v>
      </c>
      <c r="F27" s="2" t="s">
        <v>106</v>
      </c>
      <c r="G27" s="0"/>
      <c r="H27" s="9"/>
      <c r="I27" s="12"/>
      <c r="J27" s="11"/>
    </row>
    <row r="28" customFormat="false" ht="15" hidden="false" customHeight="false" outlineLevel="0" collapsed="false">
      <c r="A28" s="23" t="s">
        <v>107</v>
      </c>
      <c r="B28" s="0" t="s">
        <v>35</v>
      </c>
      <c r="C28" s="1" t="n">
        <v>49750</v>
      </c>
      <c r="D28" s="0" t="s">
        <v>12</v>
      </c>
      <c r="E28" s="8" t="s">
        <v>108</v>
      </c>
      <c r="F28" s="2" t="s">
        <v>109</v>
      </c>
      <c r="G28" s="0"/>
      <c r="H28" s="9"/>
      <c r="I28" s="12"/>
      <c r="J28" s="11"/>
    </row>
    <row r="29" customFormat="false" ht="15" hidden="false" customHeight="false" outlineLevel="0" collapsed="false">
      <c r="A29" s="22" t="s">
        <v>110</v>
      </c>
      <c r="C29" s="0"/>
      <c r="F29" s="0"/>
      <c r="G29" s="0"/>
      <c r="H29" s="0"/>
      <c r="I29" s="9"/>
      <c r="J29" s="9"/>
      <c r="K29" s="7"/>
      <c r="L29" s="9"/>
    </row>
    <row r="30" s="23" customFormat="true" ht="15" hidden="false" customHeight="false" outlineLevel="0" collapsed="false">
      <c r="A30" s="23" t="s">
        <v>111</v>
      </c>
      <c r="B30" s="23" t="s">
        <v>112</v>
      </c>
      <c r="C30" s="24" t="n">
        <v>49750</v>
      </c>
      <c r="D30" s="23" t="s">
        <v>12</v>
      </c>
      <c r="E30" s="25" t="s">
        <v>113</v>
      </c>
      <c r="F30" s="26" t="s">
        <v>114</v>
      </c>
      <c r="G30" s="26"/>
      <c r="H30" s="27"/>
      <c r="I30" s="28"/>
      <c r="J30" s="29"/>
    </row>
    <row r="31" customFormat="false" ht="15" hidden="false" customHeight="false" outlineLevel="0" collapsed="false">
      <c r="A31" s="23" t="s">
        <v>115</v>
      </c>
      <c r="B31" s="23" t="s">
        <v>116</v>
      </c>
      <c r="C31" s="24" t="n">
        <v>49750</v>
      </c>
      <c r="D31" s="23" t="s">
        <v>40</v>
      </c>
      <c r="E31" s="25" t="s">
        <v>117</v>
      </c>
      <c r="F31" s="26" t="s">
        <v>118</v>
      </c>
      <c r="G31" s="26"/>
      <c r="H31" s="27"/>
      <c r="I31" s="30"/>
      <c r="J31" s="29"/>
    </row>
    <row r="32" customFormat="false" ht="15" hidden="false" customHeight="false" outlineLevel="0" collapsed="false">
      <c r="A32" s="22" t="s">
        <v>119</v>
      </c>
      <c r="C32" s="0"/>
      <c r="F32" s="0"/>
      <c r="G32" s="0"/>
      <c r="H32" s="0"/>
      <c r="I32" s="7"/>
      <c r="J32" s="7"/>
      <c r="K32" s="7"/>
    </row>
    <row r="33" s="23" customFormat="true" ht="15" hidden="false" customHeight="false" outlineLevel="0" collapsed="false">
      <c r="A33" s="23" t="s">
        <v>120</v>
      </c>
      <c r="B33" s="23" t="s">
        <v>121</v>
      </c>
      <c r="C33" s="24" t="n">
        <v>49290</v>
      </c>
      <c r="D33" s="23" t="s">
        <v>122</v>
      </c>
      <c r="E33" s="25" t="s">
        <v>123</v>
      </c>
      <c r="F33" s="26" t="s">
        <v>124</v>
      </c>
      <c r="G33" s="26"/>
      <c r="I33" s="27"/>
      <c r="J33" s="27"/>
    </row>
    <row r="34" customFormat="false" ht="15" hidden="false" customHeight="false" outlineLevel="0" collapsed="false">
      <c r="A34" s="23" t="s">
        <v>125</v>
      </c>
      <c r="B34" s="23" t="s">
        <v>126</v>
      </c>
      <c r="C34" s="24" t="n">
        <v>49190</v>
      </c>
      <c r="D34" s="23" t="s">
        <v>26</v>
      </c>
      <c r="E34" s="25" t="s">
        <v>127</v>
      </c>
      <c r="F34" s="26" t="s">
        <v>128</v>
      </c>
      <c r="G34" s="26"/>
      <c r="H34" s="31"/>
    </row>
    <row r="35" customFormat="false" ht="15" hidden="false" customHeight="false" outlineLevel="0" collapsed="false">
      <c r="A35" s="23" t="s">
        <v>129</v>
      </c>
      <c r="B35" s="23" t="s">
        <v>130</v>
      </c>
      <c r="C35" s="24" t="n">
        <v>49380</v>
      </c>
      <c r="D35" s="23" t="s">
        <v>131</v>
      </c>
      <c r="E35" s="25" t="s">
        <v>132</v>
      </c>
      <c r="F35" s="26" t="s">
        <v>133</v>
      </c>
      <c r="G35" s="26"/>
      <c r="H35" s="31"/>
    </row>
    <row r="36" customFormat="false" ht="15" hidden="false" customHeight="false" outlineLevel="0" collapsed="false">
      <c r="A36" s="23" t="s">
        <v>134</v>
      </c>
      <c r="B36" s="23" t="s">
        <v>135</v>
      </c>
      <c r="C36" s="24" t="n">
        <v>49750</v>
      </c>
      <c r="D36" s="23" t="s">
        <v>40</v>
      </c>
      <c r="E36" s="25" t="s">
        <v>136</v>
      </c>
      <c r="F36" s="26" t="s">
        <v>137</v>
      </c>
      <c r="G36" s="26"/>
      <c r="H36" s="31"/>
    </row>
    <row r="37" customFormat="false" ht="15" hidden="false" customHeight="false" outlineLevel="0" collapsed="false">
      <c r="A37" s="23" t="s">
        <v>138</v>
      </c>
      <c r="B37" s="23" t="s">
        <v>139</v>
      </c>
      <c r="C37" s="24" t="n">
        <v>49750</v>
      </c>
      <c r="D37" s="23" t="s">
        <v>40</v>
      </c>
      <c r="E37" s="25" t="s">
        <v>140</v>
      </c>
      <c r="F37" s="26" t="s">
        <v>141</v>
      </c>
      <c r="G37" s="26"/>
      <c r="H37" s="31"/>
    </row>
    <row r="38" customFormat="false" ht="15" hidden="false" customHeight="false" outlineLevel="0" collapsed="false">
      <c r="A38" s="23" t="s">
        <v>142</v>
      </c>
      <c r="B38" s="23" t="s">
        <v>143</v>
      </c>
      <c r="C38" s="24" t="n">
        <v>49190</v>
      </c>
      <c r="D38" s="23" t="s">
        <v>26</v>
      </c>
      <c r="E38" s="25" t="s">
        <v>144</v>
      </c>
      <c r="F38" s="26" t="s">
        <v>145</v>
      </c>
      <c r="G38" s="26"/>
      <c r="H38" s="31"/>
    </row>
    <row r="39" customFormat="false" ht="15" hidden="false" customHeight="false" outlineLevel="0" collapsed="false">
      <c r="A39" s="23" t="s">
        <v>146</v>
      </c>
      <c r="B39" s="23" t="s">
        <v>147</v>
      </c>
      <c r="C39" s="24" t="n">
        <v>49750</v>
      </c>
      <c r="D39" s="23" t="s">
        <v>31</v>
      </c>
      <c r="E39" s="25" t="s">
        <v>148</v>
      </c>
      <c r="F39" s="26" t="s">
        <v>149</v>
      </c>
      <c r="G39" s="26"/>
      <c r="H39" s="31"/>
    </row>
    <row r="40" customFormat="false" ht="15" hidden="false" customHeight="false" outlineLevel="0" collapsed="false">
      <c r="A40" s="23" t="s">
        <v>150</v>
      </c>
      <c r="B40" s="23" t="s">
        <v>151</v>
      </c>
      <c r="C40" s="24" t="n">
        <v>49750</v>
      </c>
      <c r="D40" s="23" t="s">
        <v>40</v>
      </c>
      <c r="E40" s="25" t="s">
        <v>152</v>
      </c>
      <c r="F40" s="26" t="s">
        <v>153</v>
      </c>
      <c r="G40" s="26"/>
      <c r="H40" s="31"/>
    </row>
  </sheetData>
  <hyperlinks>
    <hyperlink ref="E2" r:id="rId1" display="rmjcbesnard@ozone.net"/>
    <hyperlink ref="E3" r:id="rId2" display="jb.bouchaud@gmail.com"/>
    <hyperlink ref="E4" r:id="rId3" display="annick.cesbron@orange.fr"/>
    <hyperlink ref="E5" r:id="rId4" display="ces.eddy@gmail.com"/>
    <hyperlink ref="E6" r:id="rId5" display="em.mirebeau@free.fr"/>
    <hyperlink ref="E7" r:id="rId6" display="karenseb@chezsoi.org"/>
    <hyperlink ref="E8" r:id="rId7" display="fees_melusine@yahoo.fr"/>
    <hyperlink ref="E9" r:id="rId8" display="aliceetvianney@gmail.com"/>
    <hyperlink ref="E10" r:id="rId9" display="elisabeth.larminat@laposte.net"/>
    <hyperlink ref="E12" r:id="rId10" display="st.guillou@aliceadsl.fr"/>
    <hyperlink ref="E13" r:id="rId11" display="cecc28@hotmail.fr"/>
    <hyperlink ref="E14" r:id="rId12" display="bea.lhote@wanadoo.fr"/>
    <hyperlink ref="E15" r:id="rId13" display="christellemartineau49@gmail.com"/>
    <hyperlink ref="E16" r:id="rId14" display="poivet-pinson.alain@wanadoo.fr"/>
    <hyperlink ref="E17" r:id="rId15" display="scpuel@yahoo.fr"/>
    <hyperlink ref="E19" r:id="rId16" display="rozenn.nicolas.socheleau@gmail.com"/>
    <hyperlink ref="E20" r:id="rId17" display="domtom009@laposte.net"/>
    <hyperlink ref="E21" r:id="rId18" display="landreau.lucile49@gmail.com"/>
    <hyperlink ref="E26" r:id="rId19" display="audrey_proudhon@yahoo.fr"/>
    <hyperlink ref="E27" r:id="rId20" display="mahe-rebours@wanadoo.fr"/>
    <hyperlink ref="E30" r:id="rId21" display="jauregab@gmail.com"/>
    <hyperlink ref="E31" r:id="rId22" display="sofracoan@wanadoo.fr"/>
    <hyperlink ref="E33" r:id="rId23" display="tipofe@laposte.net"/>
    <hyperlink ref="E34" r:id="rId24" display="zaz.gaudin@yahoo.fr"/>
    <hyperlink ref="E35" r:id="rId25" display="audrey.guichet83@gmail.com"/>
    <hyperlink ref="E36" r:id="rId26" display="laurendeaujm@gmail.com"/>
    <hyperlink ref="E37" r:id="rId27" display="michel.nuaud@gmail.com"/>
    <hyperlink ref="E38" r:id="rId28" display="stephrp@wanadoo.fr"/>
    <hyperlink ref="E39" r:id="rId29" display="marie.anna.rousselet@gmail.com"/>
    <hyperlink ref="E40" r:id="rId30" display="bianca.virgili@yahoo.fr"/>
  </hyperlinks>
  <printOptions headings="false" gridLines="false" gridLinesSet="true" horizontalCentered="true" verticalCentered="true"/>
  <pageMargins left="0.315277777777778" right="0.315277777777778" top="0.747916666666667" bottom="0.747916666666667" header="0.511805555555555" footer="0.511805555555555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8"/>
  <sheetViews>
    <sheetView windowProtection="tru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pane xSplit="2" ySplit="3" topLeftCell="GW4" activePane="bottomRight" state="frozen"/>
      <selection pane="topLeft" activeCell="A1" activeCellId="0" sqref="A1"/>
      <selection pane="topRight" activeCell="GW1" activeCellId="0" sqref="GW1"/>
      <selection pane="bottomLeft" activeCell="A4" activeCellId="0" sqref="A4"/>
      <selection pane="bottomRight" activeCell="GA1" activeCellId="0" sqref="GA1"/>
    </sheetView>
  </sheetViews>
  <sheetFormatPr defaultRowHeight="15"/>
  <cols>
    <col collapsed="false" hidden="false" max="1" min="1" style="32" width="40.2753036437247"/>
    <col collapsed="false" hidden="false" max="2" min="2" style="33" width="11.4615384615385"/>
    <col collapsed="false" hidden="false" max="3" min="3" style="32" width="3.64372469635628"/>
    <col collapsed="false" hidden="false" max="16" min="4" style="34" width="3.64372469635628"/>
    <col collapsed="false" hidden="false" max="17" min="17" style="34" width="7.49797570850202"/>
    <col collapsed="false" hidden="false" max="38" min="18" style="34" width="3.64372469635628"/>
    <col collapsed="false" hidden="false" max="39" min="39" style="34" width="7.71255060728745"/>
    <col collapsed="false" hidden="false" max="46" min="40" style="34" width="3.64372469635628"/>
    <col collapsed="false" hidden="false" max="47" min="47" style="34" width="7.49797570850202"/>
    <col collapsed="false" hidden="false" max="68" min="48" style="34" width="3.64372469635628"/>
    <col collapsed="false" hidden="false" max="69" min="69" style="34" width="7.71255060728745"/>
    <col collapsed="false" hidden="false" max="70" min="70" style="34" width="3.53441295546559"/>
    <col collapsed="false" hidden="false" max="76" min="71" style="34" width="3.64372469635628"/>
    <col collapsed="false" hidden="false" max="77" min="77" style="34" width="7.49797570850202"/>
    <col collapsed="false" hidden="false" max="91" min="78" style="34" width="3.64372469635628"/>
    <col collapsed="false" hidden="false" max="92" min="92" style="34" width="7.71255060728745"/>
    <col collapsed="false" hidden="false" max="99" min="93" style="34" width="3.64372469635628"/>
    <col collapsed="false" hidden="false" max="100" min="100" style="34" width="7.49797570850202"/>
    <col collapsed="false" hidden="false" max="121" min="101" style="34" width="3.64372469635628"/>
    <col collapsed="false" hidden="false" max="122" min="122" style="34" width="7.71255060728745"/>
    <col collapsed="false" hidden="false" max="136" min="123" style="34" width="3.64372469635628"/>
    <col collapsed="false" hidden="false" max="137" min="137" style="34" width="7.49797570850202"/>
    <col collapsed="false" hidden="false" max="151" min="138" style="34" width="3.64372469635628"/>
    <col collapsed="false" hidden="false" max="152" min="152" style="34" width="7.71255060728745"/>
    <col collapsed="false" hidden="false" max="166" min="153" style="34" width="3.64372469635628"/>
    <col collapsed="false" hidden="false" max="167" min="167" style="34" width="7.49797570850202"/>
    <col collapsed="false" hidden="false" max="181" min="168" style="34" width="3.64372469635628"/>
    <col collapsed="false" hidden="false" max="182" min="182" style="34" width="7.71255060728745"/>
    <col collapsed="false" hidden="false" max="183" min="183" style="34" width="3.53441295546559"/>
    <col collapsed="false" hidden="false" max="196" min="184" style="34" width="3.64372469635628"/>
    <col collapsed="false" hidden="false" max="197" min="197" style="34" width="7.49797570850202"/>
    <col collapsed="false" hidden="false" max="218" min="198" style="34" width="3.64372469635628"/>
    <col collapsed="false" hidden="false" max="219" min="219" style="34" width="7.71255060728745"/>
    <col collapsed="false" hidden="false" max="226" min="220" style="34" width="3.64372469635628"/>
    <col collapsed="false" hidden="false" max="227" min="227" style="34" width="7.49797570850202"/>
    <col collapsed="false" hidden="false" max="248" min="228" style="34" width="3.64372469635628"/>
    <col collapsed="false" hidden="false" max="249" min="249" style="34" width="7.71255060728745"/>
    <col collapsed="false" hidden="false" max="263" min="250" style="34" width="3.64372469635628"/>
    <col collapsed="false" hidden="false" max="264" min="264" style="34" width="7.60728744939271"/>
    <col collapsed="false" hidden="false" max="278" min="265" style="34" width="3.64372469635628"/>
    <col collapsed="false" hidden="false" max="279" min="279" style="34" width="7.71255060728745"/>
    <col collapsed="false" hidden="false" max="293" min="280" style="34" width="3.64372469635628"/>
    <col collapsed="false" hidden="false" max="294" min="294" style="34" width="7.49797570850202"/>
    <col collapsed="false" hidden="false" max="315" min="295" style="34" width="3.64372469635628"/>
    <col collapsed="false" hidden="false" max="316" min="316" style="34" width="7.71255060728745"/>
    <col collapsed="false" hidden="false" max="330" min="317" style="34" width="3.64372469635628"/>
    <col collapsed="false" hidden="false" max="331" min="331" style="34" width="7.49797570850202"/>
    <col collapsed="false" hidden="false" max="345" min="332" style="34" width="3.64372469635628"/>
    <col collapsed="false" hidden="false" max="346" min="346" style="34" width="7.71255060728745"/>
    <col collapsed="false" hidden="false" max="347" min="347" style="34" width="18.7449392712551"/>
    <col collapsed="false" hidden="false" max="1025" min="348" style="34" width="11.4615384615385"/>
  </cols>
  <sheetData>
    <row r="1" s="40" customFormat="true" ht="15" hidden="false" customHeight="false" outlineLevel="0" collapsed="false">
      <c r="A1" s="35"/>
      <c r="B1" s="35"/>
      <c r="C1" s="36" t="n">
        <v>43375</v>
      </c>
      <c r="D1" s="36"/>
      <c r="E1" s="36"/>
      <c r="F1" s="36"/>
      <c r="G1" s="36"/>
      <c r="H1" s="36"/>
      <c r="I1" s="36"/>
      <c r="J1" s="36" t="n">
        <v>43382</v>
      </c>
      <c r="K1" s="36"/>
      <c r="L1" s="36"/>
      <c r="M1" s="36"/>
      <c r="N1" s="36"/>
      <c r="O1" s="36"/>
      <c r="P1" s="36"/>
      <c r="Q1" s="37"/>
      <c r="R1" s="36" t="n">
        <v>43389</v>
      </c>
      <c r="S1" s="36"/>
      <c r="T1" s="36"/>
      <c r="U1" s="36"/>
      <c r="V1" s="36"/>
      <c r="W1" s="36"/>
      <c r="X1" s="36"/>
      <c r="Y1" s="36" t="n">
        <v>43396</v>
      </c>
      <c r="Z1" s="36"/>
      <c r="AA1" s="36"/>
      <c r="AB1" s="36"/>
      <c r="AC1" s="36"/>
      <c r="AD1" s="36"/>
      <c r="AE1" s="36"/>
      <c r="AF1" s="36" t="n">
        <v>43403</v>
      </c>
      <c r="AG1" s="36"/>
      <c r="AH1" s="36"/>
      <c r="AI1" s="36"/>
      <c r="AJ1" s="36"/>
      <c r="AK1" s="36"/>
      <c r="AL1" s="36"/>
      <c r="AM1" s="36" t="s">
        <v>6</v>
      </c>
      <c r="AN1" s="36" t="n">
        <v>43410</v>
      </c>
      <c r="AO1" s="36"/>
      <c r="AP1" s="36"/>
      <c r="AQ1" s="36"/>
      <c r="AR1" s="36"/>
      <c r="AS1" s="36"/>
      <c r="AT1" s="36"/>
      <c r="AU1" s="37"/>
      <c r="AV1" s="36" t="n">
        <v>43417</v>
      </c>
      <c r="AW1" s="36"/>
      <c r="AX1" s="36"/>
      <c r="AY1" s="36"/>
      <c r="AZ1" s="36"/>
      <c r="BA1" s="36"/>
      <c r="BB1" s="36"/>
      <c r="BC1" s="36" t="n">
        <v>43424</v>
      </c>
      <c r="BD1" s="36"/>
      <c r="BE1" s="36"/>
      <c r="BF1" s="36"/>
      <c r="BG1" s="36"/>
      <c r="BH1" s="36"/>
      <c r="BI1" s="36"/>
      <c r="BJ1" s="36" t="n">
        <v>43431</v>
      </c>
      <c r="BK1" s="36"/>
      <c r="BL1" s="36"/>
      <c r="BM1" s="36"/>
      <c r="BN1" s="36"/>
      <c r="BO1" s="36"/>
      <c r="BP1" s="36"/>
      <c r="BQ1" s="36" t="s">
        <v>6</v>
      </c>
      <c r="BR1" s="36" t="n">
        <v>43438</v>
      </c>
      <c r="BS1" s="36"/>
      <c r="BT1" s="36"/>
      <c r="BU1" s="36"/>
      <c r="BV1" s="36"/>
      <c r="BW1" s="36"/>
      <c r="BX1" s="36"/>
      <c r="BY1" s="37"/>
      <c r="BZ1" s="36" t="n">
        <v>43445</v>
      </c>
      <c r="CA1" s="36"/>
      <c r="CB1" s="36"/>
      <c r="CC1" s="36"/>
      <c r="CD1" s="36"/>
      <c r="CE1" s="36"/>
      <c r="CF1" s="36"/>
      <c r="CG1" s="36" t="n">
        <v>43452</v>
      </c>
      <c r="CH1" s="36"/>
      <c r="CI1" s="36"/>
      <c r="CJ1" s="36"/>
      <c r="CK1" s="36"/>
      <c r="CL1" s="36"/>
      <c r="CM1" s="36"/>
      <c r="CN1" s="36" t="s">
        <v>6</v>
      </c>
      <c r="CO1" s="36" t="n">
        <v>43473</v>
      </c>
      <c r="CP1" s="36"/>
      <c r="CQ1" s="36"/>
      <c r="CR1" s="36"/>
      <c r="CS1" s="36"/>
      <c r="CT1" s="36"/>
      <c r="CU1" s="36"/>
      <c r="CV1" s="37"/>
      <c r="CW1" s="36" t="n">
        <v>43480</v>
      </c>
      <c r="CX1" s="36"/>
      <c r="CY1" s="36"/>
      <c r="CZ1" s="36"/>
      <c r="DA1" s="36"/>
      <c r="DB1" s="36"/>
      <c r="DC1" s="36"/>
      <c r="DD1" s="36" t="n">
        <v>43487</v>
      </c>
      <c r="DE1" s="36"/>
      <c r="DF1" s="36"/>
      <c r="DG1" s="36"/>
      <c r="DH1" s="36"/>
      <c r="DI1" s="36"/>
      <c r="DJ1" s="36"/>
      <c r="DK1" s="36" t="n">
        <v>43494</v>
      </c>
      <c r="DL1" s="36"/>
      <c r="DM1" s="36"/>
      <c r="DN1" s="36"/>
      <c r="DO1" s="36"/>
      <c r="DP1" s="36"/>
      <c r="DQ1" s="36"/>
      <c r="DR1" s="36" t="s">
        <v>6</v>
      </c>
      <c r="DS1" s="36" t="n">
        <v>43501</v>
      </c>
      <c r="DT1" s="36"/>
      <c r="DU1" s="36"/>
      <c r="DV1" s="36"/>
      <c r="DW1" s="36"/>
      <c r="DX1" s="36"/>
      <c r="DY1" s="36"/>
      <c r="DZ1" s="36" t="n">
        <v>43508</v>
      </c>
      <c r="EA1" s="36"/>
      <c r="EB1" s="36"/>
      <c r="EC1" s="36"/>
      <c r="ED1" s="36"/>
      <c r="EE1" s="36"/>
      <c r="EF1" s="36"/>
      <c r="EG1" s="37"/>
      <c r="EH1" s="36" t="n">
        <v>43515</v>
      </c>
      <c r="EI1" s="36"/>
      <c r="EJ1" s="36"/>
      <c r="EK1" s="36"/>
      <c r="EL1" s="36"/>
      <c r="EM1" s="36"/>
      <c r="EN1" s="36"/>
      <c r="EO1" s="36" t="n">
        <v>43522</v>
      </c>
      <c r="EP1" s="36"/>
      <c r="EQ1" s="36"/>
      <c r="ER1" s="36"/>
      <c r="ES1" s="36"/>
      <c r="ET1" s="36"/>
      <c r="EU1" s="36"/>
      <c r="EV1" s="36" t="s">
        <v>6</v>
      </c>
      <c r="EW1" s="36" t="n">
        <v>43529</v>
      </c>
      <c r="EX1" s="36"/>
      <c r="EY1" s="36"/>
      <c r="EZ1" s="36"/>
      <c r="FA1" s="36"/>
      <c r="FB1" s="36"/>
      <c r="FC1" s="36"/>
      <c r="FD1" s="36" t="n">
        <v>43536</v>
      </c>
      <c r="FE1" s="36"/>
      <c r="FF1" s="36"/>
      <c r="FG1" s="36"/>
      <c r="FH1" s="36"/>
      <c r="FI1" s="36"/>
      <c r="FJ1" s="36"/>
      <c r="FK1" s="37"/>
      <c r="FL1" s="36" t="n">
        <v>43543</v>
      </c>
      <c r="FM1" s="36"/>
      <c r="FN1" s="36"/>
      <c r="FO1" s="36"/>
      <c r="FP1" s="36"/>
      <c r="FQ1" s="36"/>
      <c r="FR1" s="36"/>
      <c r="FS1" s="36" t="n">
        <v>43550</v>
      </c>
      <c r="FT1" s="36"/>
      <c r="FU1" s="36"/>
      <c r="FV1" s="36"/>
      <c r="FW1" s="36"/>
      <c r="FX1" s="36"/>
      <c r="FY1" s="36"/>
      <c r="FZ1" s="36" t="s">
        <v>6</v>
      </c>
      <c r="GA1" s="36" t="n">
        <v>43557</v>
      </c>
      <c r="GB1" s="36"/>
      <c r="GC1" s="36"/>
      <c r="GD1" s="36"/>
      <c r="GE1" s="36"/>
      <c r="GF1" s="36"/>
      <c r="GG1" s="36"/>
      <c r="GH1" s="36" t="n">
        <v>43564</v>
      </c>
      <c r="GI1" s="36"/>
      <c r="GJ1" s="36"/>
      <c r="GK1" s="36"/>
      <c r="GL1" s="36"/>
      <c r="GM1" s="36"/>
      <c r="GN1" s="36"/>
      <c r="GO1" s="37"/>
      <c r="GP1" s="36" t="n">
        <v>43571</v>
      </c>
      <c r="GQ1" s="36"/>
      <c r="GR1" s="36"/>
      <c r="GS1" s="36"/>
      <c r="GT1" s="36"/>
      <c r="GU1" s="36"/>
      <c r="GV1" s="36"/>
      <c r="GW1" s="36" t="n">
        <v>43578</v>
      </c>
      <c r="GX1" s="36"/>
      <c r="GY1" s="36"/>
      <c r="GZ1" s="36"/>
      <c r="HA1" s="36"/>
      <c r="HB1" s="36"/>
      <c r="HC1" s="36"/>
      <c r="HD1" s="36" t="n">
        <v>43585</v>
      </c>
      <c r="HE1" s="36"/>
      <c r="HF1" s="36"/>
      <c r="HG1" s="36"/>
      <c r="HH1" s="36"/>
      <c r="HI1" s="36"/>
      <c r="HJ1" s="36"/>
      <c r="HK1" s="36" t="s">
        <v>6</v>
      </c>
      <c r="HL1" s="36" t="n">
        <v>43592</v>
      </c>
      <c r="HM1" s="36"/>
      <c r="HN1" s="36"/>
      <c r="HO1" s="36"/>
      <c r="HP1" s="36"/>
      <c r="HQ1" s="36"/>
      <c r="HR1" s="36"/>
      <c r="HS1" s="37"/>
      <c r="HT1" s="36" t="n">
        <v>43599</v>
      </c>
      <c r="HU1" s="36"/>
      <c r="HV1" s="36"/>
      <c r="HW1" s="36"/>
      <c r="HX1" s="36"/>
      <c r="HY1" s="36"/>
      <c r="HZ1" s="36"/>
      <c r="IA1" s="36" t="n">
        <v>43606</v>
      </c>
      <c r="IB1" s="36"/>
      <c r="IC1" s="36"/>
      <c r="ID1" s="36"/>
      <c r="IE1" s="36"/>
      <c r="IF1" s="36"/>
      <c r="IG1" s="36"/>
      <c r="IH1" s="36" t="n">
        <v>43613</v>
      </c>
      <c r="II1" s="36"/>
      <c r="IJ1" s="36"/>
      <c r="IK1" s="36"/>
      <c r="IL1" s="36"/>
      <c r="IM1" s="36"/>
      <c r="IN1" s="36"/>
      <c r="IO1" s="36" t="s">
        <v>6</v>
      </c>
      <c r="IP1" s="36" t="n">
        <v>43620</v>
      </c>
      <c r="IQ1" s="36"/>
      <c r="IR1" s="36"/>
      <c r="IS1" s="36"/>
      <c r="IT1" s="36"/>
      <c r="IU1" s="36"/>
      <c r="IV1" s="36"/>
      <c r="IW1" s="36" t="n">
        <v>43627</v>
      </c>
      <c r="IX1" s="36"/>
      <c r="IY1" s="36"/>
      <c r="IZ1" s="36"/>
      <c r="JA1" s="36"/>
      <c r="JB1" s="36"/>
      <c r="JC1" s="36"/>
      <c r="JD1" s="38"/>
      <c r="JE1" s="36" t="n">
        <v>43634</v>
      </c>
      <c r="JF1" s="36"/>
      <c r="JG1" s="36"/>
      <c r="JH1" s="36"/>
      <c r="JI1" s="36"/>
      <c r="JJ1" s="36"/>
      <c r="JK1" s="36"/>
      <c r="JL1" s="36" t="n">
        <v>43641</v>
      </c>
      <c r="JM1" s="36"/>
      <c r="JN1" s="36"/>
      <c r="JO1" s="36"/>
      <c r="JP1" s="36"/>
      <c r="JQ1" s="36"/>
      <c r="JR1" s="36"/>
      <c r="JS1" s="36" t="s">
        <v>6</v>
      </c>
      <c r="JT1" s="36" t="n">
        <v>43648</v>
      </c>
      <c r="JU1" s="36"/>
      <c r="JV1" s="36"/>
      <c r="JW1" s="36"/>
      <c r="JX1" s="36"/>
      <c r="JY1" s="36"/>
      <c r="JZ1" s="36"/>
      <c r="KA1" s="36" t="n">
        <v>43655</v>
      </c>
      <c r="KB1" s="36"/>
      <c r="KC1" s="36"/>
      <c r="KD1" s="36"/>
      <c r="KE1" s="36"/>
      <c r="KF1" s="36"/>
      <c r="KG1" s="36"/>
      <c r="KH1" s="38"/>
      <c r="KI1" s="36" t="n">
        <v>43662</v>
      </c>
      <c r="KJ1" s="36"/>
      <c r="KK1" s="36"/>
      <c r="KL1" s="36"/>
      <c r="KM1" s="36"/>
      <c r="KN1" s="36"/>
      <c r="KO1" s="36"/>
      <c r="KP1" s="36" t="n">
        <v>43669</v>
      </c>
      <c r="KQ1" s="36"/>
      <c r="KR1" s="36"/>
      <c r="KS1" s="36"/>
      <c r="KT1" s="36"/>
      <c r="KU1" s="36"/>
      <c r="KV1" s="36"/>
      <c r="KW1" s="36" t="n">
        <v>43676</v>
      </c>
      <c r="KX1" s="36"/>
      <c r="KY1" s="36"/>
      <c r="KZ1" s="36"/>
      <c r="LA1" s="36"/>
      <c r="LB1" s="36"/>
      <c r="LC1" s="36"/>
      <c r="LD1" s="36" t="s">
        <v>6</v>
      </c>
      <c r="LE1" s="36" t="n">
        <v>43711</v>
      </c>
      <c r="LF1" s="36"/>
      <c r="LG1" s="36"/>
      <c r="LH1" s="36"/>
      <c r="LI1" s="36"/>
      <c r="LJ1" s="36"/>
      <c r="LK1" s="36"/>
      <c r="LL1" s="36" t="n">
        <v>43718</v>
      </c>
      <c r="LM1" s="36"/>
      <c r="LN1" s="36"/>
      <c r="LO1" s="36"/>
      <c r="LP1" s="36"/>
      <c r="LQ1" s="36"/>
      <c r="LR1" s="36"/>
      <c r="LS1" s="38"/>
      <c r="LT1" s="36" t="n">
        <v>43725</v>
      </c>
      <c r="LU1" s="36"/>
      <c r="LV1" s="36"/>
      <c r="LW1" s="36"/>
      <c r="LX1" s="36"/>
      <c r="LY1" s="36"/>
      <c r="LZ1" s="36"/>
      <c r="MA1" s="36" t="n">
        <v>43732</v>
      </c>
      <c r="MB1" s="36"/>
      <c r="MC1" s="36"/>
      <c r="MD1" s="36"/>
      <c r="ME1" s="36"/>
      <c r="MF1" s="36"/>
      <c r="MG1" s="36"/>
      <c r="MH1" s="39" t="s">
        <v>6</v>
      </c>
      <c r="MI1" s="39" t="s">
        <v>6</v>
      </c>
    </row>
    <row r="2" customFormat="false" ht="30.75" hidden="false" customHeight="true" outlineLevel="0" collapsed="false">
      <c r="A2" s="35" t="s">
        <v>154</v>
      </c>
      <c r="B2" s="41"/>
      <c r="C2" s="42" t="s">
        <v>155</v>
      </c>
      <c r="D2" s="42"/>
      <c r="E2" s="42"/>
      <c r="F2" s="43" t="s">
        <v>156</v>
      </c>
      <c r="G2" s="44" t="s">
        <v>157</v>
      </c>
      <c r="H2" s="44" t="s">
        <v>158</v>
      </c>
      <c r="I2" s="45" t="s">
        <v>159</v>
      </c>
      <c r="J2" s="42" t="s">
        <v>155</v>
      </c>
      <c r="K2" s="42"/>
      <c r="L2" s="42"/>
      <c r="M2" s="43" t="s">
        <v>156</v>
      </c>
      <c r="N2" s="44" t="s">
        <v>157</v>
      </c>
      <c r="O2" s="44" t="s">
        <v>158</v>
      </c>
      <c r="P2" s="45" t="s">
        <v>159</v>
      </c>
      <c r="Q2" s="46" t="s">
        <v>160</v>
      </c>
      <c r="R2" s="42" t="s">
        <v>155</v>
      </c>
      <c r="S2" s="42"/>
      <c r="T2" s="42"/>
      <c r="U2" s="43" t="s">
        <v>156</v>
      </c>
      <c r="V2" s="44" t="s">
        <v>157</v>
      </c>
      <c r="W2" s="44" t="s">
        <v>158</v>
      </c>
      <c r="X2" s="45" t="s">
        <v>159</v>
      </c>
      <c r="Y2" s="42" t="s">
        <v>155</v>
      </c>
      <c r="Z2" s="42"/>
      <c r="AA2" s="42"/>
      <c r="AB2" s="43" t="s">
        <v>156</v>
      </c>
      <c r="AC2" s="44" t="s">
        <v>157</v>
      </c>
      <c r="AD2" s="44" t="s">
        <v>158</v>
      </c>
      <c r="AE2" s="45" t="s">
        <v>159</v>
      </c>
      <c r="AF2" s="42" t="s">
        <v>155</v>
      </c>
      <c r="AG2" s="42"/>
      <c r="AH2" s="42"/>
      <c r="AI2" s="43" t="s">
        <v>156</v>
      </c>
      <c r="AJ2" s="44" t="s">
        <v>157</v>
      </c>
      <c r="AK2" s="44" t="s">
        <v>158</v>
      </c>
      <c r="AL2" s="45" t="s">
        <v>159</v>
      </c>
      <c r="AM2" s="40" t="s">
        <v>161</v>
      </c>
      <c r="AN2" s="42" t="s">
        <v>155</v>
      </c>
      <c r="AO2" s="42"/>
      <c r="AP2" s="42"/>
      <c r="AQ2" s="43" t="s">
        <v>156</v>
      </c>
      <c r="AR2" s="44" t="s">
        <v>157</v>
      </c>
      <c r="AS2" s="44" t="s">
        <v>158</v>
      </c>
      <c r="AT2" s="45" t="s">
        <v>159</v>
      </c>
      <c r="AU2" s="46" t="s">
        <v>160</v>
      </c>
      <c r="AV2" s="42" t="s">
        <v>155</v>
      </c>
      <c r="AW2" s="42"/>
      <c r="AX2" s="42"/>
      <c r="AY2" s="43" t="s">
        <v>156</v>
      </c>
      <c r="AZ2" s="44" t="s">
        <v>157</v>
      </c>
      <c r="BA2" s="44" t="s">
        <v>158</v>
      </c>
      <c r="BB2" s="45" t="s">
        <v>159</v>
      </c>
      <c r="BC2" s="42" t="s">
        <v>155</v>
      </c>
      <c r="BD2" s="42"/>
      <c r="BE2" s="42"/>
      <c r="BF2" s="43" t="s">
        <v>156</v>
      </c>
      <c r="BG2" s="44" t="s">
        <v>157</v>
      </c>
      <c r="BH2" s="44" t="s">
        <v>158</v>
      </c>
      <c r="BI2" s="45" t="s">
        <v>159</v>
      </c>
      <c r="BJ2" s="42" t="s">
        <v>155</v>
      </c>
      <c r="BK2" s="42"/>
      <c r="BL2" s="42"/>
      <c r="BM2" s="43" t="s">
        <v>156</v>
      </c>
      <c r="BN2" s="44" t="s">
        <v>157</v>
      </c>
      <c r="BO2" s="44" t="s">
        <v>158</v>
      </c>
      <c r="BP2" s="45" t="s">
        <v>159</v>
      </c>
      <c r="BQ2" s="40" t="s">
        <v>162</v>
      </c>
      <c r="BR2" s="42" t="s">
        <v>155</v>
      </c>
      <c r="BS2" s="42"/>
      <c r="BT2" s="42"/>
      <c r="BU2" s="43" t="s">
        <v>156</v>
      </c>
      <c r="BV2" s="44" t="s">
        <v>157</v>
      </c>
      <c r="BW2" s="44" t="s">
        <v>158</v>
      </c>
      <c r="BX2" s="45" t="s">
        <v>159</v>
      </c>
      <c r="BY2" s="46" t="s">
        <v>160</v>
      </c>
      <c r="BZ2" s="42" t="s">
        <v>155</v>
      </c>
      <c r="CA2" s="42"/>
      <c r="CB2" s="42"/>
      <c r="CC2" s="43" t="s">
        <v>156</v>
      </c>
      <c r="CD2" s="44" t="s">
        <v>157</v>
      </c>
      <c r="CE2" s="44" t="s">
        <v>158</v>
      </c>
      <c r="CF2" s="45" t="s">
        <v>159</v>
      </c>
      <c r="CG2" s="42" t="s">
        <v>155</v>
      </c>
      <c r="CH2" s="42"/>
      <c r="CI2" s="42"/>
      <c r="CJ2" s="43" t="s">
        <v>156</v>
      </c>
      <c r="CK2" s="44" t="s">
        <v>157</v>
      </c>
      <c r="CL2" s="44" t="s">
        <v>158</v>
      </c>
      <c r="CM2" s="45" t="s">
        <v>159</v>
      </c>
      <c r="CN2" s="40" t="s">
        <v>163</v>
      </c>
      <c r="CO2" s="42" t="s">
        <v>155</v>
      </c>
      <c r="CP2" s="42"/>
      <c r="CQ2" s="42"/>
      <c r="CR2" s="43" t="s">
        <v>156</v>
      </c>
      <c r="CS2" s="44" t="s">
        <v>157</v>
      </c>
      <c r="CT2" s="44" t="s">
        <v>158</v>
      </c>
      <c r="CU2" s="45" t="s">
        <v>159</v>
      </c>
      <c r="CV2" s="46" t="s">
        <v>160</v>
      </c>
      <c r="CW2" s="42" t="s">
        <v>155</v>
      </c>
      <c r="CX2" s="42"/>
      <c r="CY2" s="42"/>
      <c r="CZ2" s="43" t="s">
        <v>156</v>
      </c>
      <c r="DA2" s="44" t="s">
        <v>157</v>
      </c>
      <c r="DB2" s="44" t="s">
        <v>158</v>
      </c>
      <c r="DC2" s="45" t="s">
        <v>159</v>
      </c>
      <c r="DD2" s="42" t="s">
        <v>155</v>
      </c>
      <c r="DE2" s="42"/>
      <c r="DF2" s="42"/>
      <c r="DG2" s="43" t="s">
        <v>156</v>
      </c>
      <c r="DH2" s="44" t="s">
        <v>157</v>
      </c>
      <c r="DI2" s="44" t="s">
        <v>158</v>
      </c>
      <c r="DJ2" s="45" t="s">
        <v>159</v>
      </c>
      <c r="DK2" s="42" t="s">
        <v>155</v>
      </c>
      <c r="DL2" s="42"/>
      <c r="DM2" s="42"/>
      <c r="DN2" s="43" t="s">
        <v>156</v>
      </c>
      <c r="DO2" s="44" t="s">
        <v>157</v>
      </c>
      <c r="DP2" s="44" t="s">
        <v>158</v>
      </c>
      <c r="DQ2" s="45" t="s">
        <v>159</v>
      </c>
      <c r="DR2" s="40" t="s">
        <v>164</v>
      </c>
      <c r="DS2" s="42" t="s">
        <v>155</v>
      </c>
      <c r="DT2" s="42"/>
      <c r="DU2" s="42"/>
      <c r="DV2" s="43" t="s">
        <v>156</v>
      </c>
      <c r="DW2" s="44" t="s">
        <v>157</v>
      </c>
      <c r="DX2" s="44" t="s">
        <v>158</v>
      </c>
      <c r="DY2" s="45" t="s">
        <v>159</v>
      </c>
      <c r="DZ2" s="42" t="s">
        <v>155</v>
      </c>
      <c r="EA2" s="42"/>
      <c r="EB2" s="42"/>
      <c r="EC2" s="43" t="s">
        <v>156</v>
      </c>
      <c r="ED2" s="44" t="s">
        <v>157</v>
      </c>
      <c r="EE2" s="44" t="s">
        <v>158</v>
      </c>
      <c r="EF2" s="45" t="s">
        <v>159</v>
      </c>
      <c r="EG2" s="46" t="s">
        <v>160</v>
      </c>
      <c r="EH2" s="42" t="s">
        <v>155</v>
      </c>
      <c r="EI2" s="42"/>
      <c r="EJ2" s="42"/>
      <c r="EK2" s="43" t="s">
        <v>156</v>
      </c>
      <c r="EL2" s="44" t="s">
        <v>157</v>
      </c>
      <c r="EM2" s="44" t="s">
        <v>158</v>
      </c>
      <c r="EN2" s="45" t="s">
        <v>159</v>
      </c>
      <c r="EO2" s="42" t="s">
        <v>155</v>
      </c>
      <c r="EP2" s="42"/>
      <c r="EQ2" s="42"/>
      <c r="ER2" s="43" t="s">
        <v>156</v>
      </c>
      <c r="ES2" s="44" t="s">
        <v>157</v>
      </c>
      <c r="ET2" s="44" t="s">
        <v>158</v>
      </c>
      <c r="EU2" s="45" t="s">
        <v>159</v>
      </c>
      <c r="EV2" s="40" t="s">
        <v>165</v>
      </c>
      <c r="EW2" s="42" t="s">
        <v>155</v>
      </c>
      <c r="EX2" s="42"/>
      <c r="EY2" s="42"/>
      <c r="EZ2" s="43" t="s">
        <v>156</v>
      </c>
      <c r="FA2" s="44" t="s">
        <v>157</v>
      </c>
      <c r="FB2" s="44" t="s">
        <v>158</v>
      </c>
      <c r="FC2" s="45" t="s">
        <v>159</v>
      </c>
      <c r="FD2" s="42" t="s">
        <v>155</v>
      </c>
      <c r="FE2" s="42"/>
      <c r="FF2" s="42"/>
      <c r="FG2" s="43" t="s">
        <v>156</v>
      </c>
      <c r="FH2" s="44" t="s">
        <v>157</v>
      </c>
      <c r="FI2" s="44" t="s">
        <v>158</v>
      </c>
      <c r="FJ2" s="45" t="s">
        <v>159</v>
      </c>
      <c r="FK2" s="46" t="s">
        <v>160</v>
      </c>
      <c r="FL2" s="42" t="s">
        <v>155</v>
      </c>
      <c r="FM2" s="42"/>
      <c r="FN2" s="42"/>
      <c r="FO2" s="43" t="s">
        <v>156</v>
      </c>
      <c r="FP2" s="44" t="s">
        <v>157</v>
      </c>
      <c r="FQ2" s="44" t="s">
        <v>158</v>
      </c>
      <c r="FR2" s="45" t="s">
        <v>159</v>
      </c>
      <c r="FS2" s="42" t="s">
        <v>155</v>
      </c>
      <c r="FT2" s="42"/>
      <c r="FU2" s="42"/>
      <c r="FV2" s="43" t="s">
        <v>156</v>
      </c>
      <c r="FW2" s="44" t="s">
        <v>157</v>
      </c>
      <c r="FX2" s="44" t="s">
        <v>158</v>
      </c>
      <c r="FY2" s="45" t="s">
        <v>159</v>
      </c>
      <c r="FZ2" s="40" t="s">
        <v>166</v>
      </c>
      <c r="GA2" s="42" t="s">
        <v>155</v>
      </c>
      <c r="GB2" s="42"/>
      <c r="GC2" s="42"/>
      <c r="GD2" s="43" t="s">
        <v>156</v>
      </c>
      <c r="GE2" s="44" t="s">
        <v>157</v>
      </c>
      <c r="GF2" s="44" t="s">
        <v>158</v>
      </c>
      <c r="GG2" s="45" t="s">
        <v>159</v>
      </c>
      <c r="GH2" s="42" t="s">
        <v>155</v>
      </c>
      <c r="GI2" s="42"/>
      <c r="GJ2" s="42"/>
      <c r="GK2" s="43" t="s">
        <v>156</v>
      </c>
      <c r="GL2" s="44" t="s">
        <v>157</v>
      </c>
      <c r="GM2" s="44" t="s">
        <v>158</v>
      </c>
      <c r="GN2" s="45" t="s">
        <v>159</v>
      </c>
      <c r="GO2" s="46" t="s">
        <v>160</v>
      </c>
      <c r="GP2" s="42" t="s">
        <v>155</v>
      </c>
      <c r="GQ2" s="42"/>
      <c r="GR2" s="42"/>
      <c r="GS2" s="43" t="s">
        <v>156</v>
      </c>
      <c r="GT2" s="44" t="s">
        <v>157</v>
      </c>
      <c r="GU2" s="44" t="s">
        <v>158</v>
      </c>
      <c r="GV2" s="45" t="s">
        <v>159</v>
      </c>
      <c r="GW2" s="42" t="s">
        <v>155</v>
      </c>
      <c r="GX2" s="42"/>
      <c r="GY2" s="42"/>
      <c r="GZ2" s="43" t="s">
        <v>156</v>
      </c>
      <c r="HA2" s="44" t="s">
        <v>157</v>
      </c>
      <c r="HB2" s="44" t="s">
        <v>158</v>
      </c>
      <c r="HC2" s="45" t="s">
        <v>159</v>
      </c>
      <c r="HD2" s="42" t="s">
        <v>155</v>
      </c>
      <c r="HE2" s="42"/>
      <c r="HF2" s="42"/>
      <c r="HG2" s="43" t="s">
        <v>156</v>
      </c>
      <c r="HH2" s="44" t="s">
        <v>157</v>
      </c>
      <c r="HI2" s="44" t="s">
        <v>158</v>
      </c>
      <c r="HJ2" s="45" t="s">
        <v>159</v>
      </c>
      <c r="HK2" s="40" t="s">
        <v>167</v>
      </c>
      <c r="HL2" s="42" t="s">
        <v>155</v>
      </c>
      <c r="HM2" s="42"/>
      <c r="HN2" s="42"/>
      <c r="HO2" s="43" t="s">
        <v>156</v>
      </c>
      <c r="HP2" s="44" t="s">
        <v>157</v>
      </c>
      <c r="HQ2" s="44" t="s">
        <v>158</v>
      </c>
      <c r="HR2" s="45" t="s">
        <v>159</v>
      </c>
      <c r="HS2" s="46" t="s">
        <v>160</v>
      </c>
      <c r="HT2" s="42" t="s">
        <v>155</v>
      </c>
      <c r="HU2" s="42"/>
      <c r="HV2" s="42"/>
      <c r="HW2" s="43" t="s">
        <v>156</v>
      </c>
      <c r="HX2" s="44" t="s">
        <v>157</v>
      </c>
      <c r="HY2" s="44" t="s">
        <v>158</v>
      </c>
      <c r="HZ2" s="45" t="s">
        <v>159</v>
      </c>
      <c r="IA2" s="42" t="s">
        <v>155</v>
      </c>
      <c r="IB2" s="42"/>
      <c r="IC2" s="42"/>
      <c r="ID2" s="43" t="s">
        <v>156</v>
      </c>
      <c r="IE2" s="44" t="s">
        <v>157</v>
      </c>
      <c r="IF2" s="44" t="s">
        <v>158</v>
      </c>
      <c r="IG2" s="45" t="s">
        <v>159</v>
      </c>
      <c r="IH2" s="42" t="s">
        <v>155</v>
      </c>
      <c r="II2" s="42"/>
      <c r="IJ2" s="42"/>
      <c r="IK2" s="43" t="s">
        <v>156</v>
      </c>
      <c r="IL2" s="44" t="s">
        <v>157</v>
      </c>
      <c r="IM2" s="44" t="s">
        <v>158</v>
      </c>
      <c r="IN2" s="45" t="s">
        <v>159</v>
      </c>
      <c r="IO2" s="40" t="s">
        <v>168</v>
      </c>
      <c r="IP2" s="42" t="s">
        <v>155</v>
      </c>
      <c r="IQ2" s="42"/>
      <c r="IR2" s="42"/>
      <c r="IS2" s="43" t="s">
        <v>156</v>
      </c>
      <c r="IT2" s="44" t="s">
        <v>157</v>
      </c>
      <c r="IU2" s="44" t="s">
        <v>158</v>
      </c>
      <c r="IV2" s="45" t="s">
        <v>159</v>
      </c>
      <c r="IW2" s="42" t="s">
        <v>155</v>
      </c>
      <c r="IX2" s="42"/>
      <c r="IY2" s="42"/>
      <c r="IZ2" s="43" t="s">
        <v>156</v>
      </c>
      <c r="JA2" s="44" t="s">
        <v>157</v>
      </c>
      <c r="JB2" s="44" t="s">
        <v>158</v>
      </c>
      <c r="JC2" s="45" t="s">
        <v>159</v>
      </c>
      <c r="JD2" s="46" t="s">
        <v>160</v>
      </c>
      <c r="JE2" s="42" t="s">
        <v>155</v>
      </c>
      <c r="JF2" s="42"/>
      <c r="JG2" s="42"/>
      <c r="JH2" s="43" t="s">
        <v>156</v>
      </c>
      <c r="JI2" s="44" t="s">
        <v>157</v>
      </c>
      <c r="JJ2" s="44" t="s">
        <v>158</v>
      </c>
      <c r="JK2" s="45" t="s">
        <v>159</v>
      </c>
      <c r="JL2" s="42" t="s">
        <v>155</v>
      </c>
      <c r="JM2" s="42"/>
      <c r="JN2" s="42"/>
      <c r="JO2" s="43" t="s">
        <v>156</v>
      </c>
      <c r="JP2" s="44" t="s">
        <v>157</v>
      </c>
      <c r="JQ2" s="44" t="s">
        <v>158</v>
      </c>
      <c r="JR2" s="45" t="s">
        <v>159</v>
      </c>
      <c r="JS2" s="40" t="s">
        <v>169</v>
      </c>
      <c r="JT2" s="42" t="s">
        <v>155</v>
      </c>
      <c r="JU2" s="42"/>
      <c r="JV2" s="42"/>
      <c r="JW2" s="43" t="s">
        <v>156</v>
      </c>
      <c r="JX2" s="44" t="s">
        <v>157</v>
      </c>
      <c r="JY2" s="44" t="s">
        <v>158</v>
      </c>
      <c r="JZ2" s="45" t="s">
        <v>159</v>
      </c>
      <c r="KA2" s="42" t="s">
        <v>155</v>
      </c>
      <c r="KB2" s="42"/>
      <c r="KC2" s="42"/>
      <c r="KD2" s="43" t="s">
        <v>156</v>
      </c>
      <c r="KE2" s="44" t="s">
        <v>157</v>
      </c>
      <c r="KF2" s="44" t="s">
        <v>158</v>
      </c>
      <c r="KG2" s="45" t="s">
        <v>159</v>
      </c>
      <c r="KH2" s="46" t="s">
        <v>160</v>
      </c>
      <c r="KI2" s="42" t="s">
        <v>155</v>
      </c>
      <c r="KJ2" s="42"/>
      <c r="KK2" s="42"/>
      <c r="KL2" s="43" t="s">
        <v>156</v>
      </c>
      <c r="KM2" s="44" t="s">
        <v>157</v>
      </c>
      <c r="KN2" s="44" t="s">
        <v>158</v>
      </c>
      <c r="KO2" s="45" t="s">
        <v>159</v>
      </c>
      <c r="KP2" s="42" t="s">
        <v>155</v>
      </c>
      <c r="KQ2" s="42"/>
      <c r="KR2" s="42"/>
      <c r="KS2" s="43" t="s">
        <v>156</v>
      </c>
      <c r="KT2" s="44" t="s">
        <v>157</v>
      </c>
      <c r="KU2" s="44" t="s">
        <v>158</v>
      </c>
      <c r="KV2" s="45" t="s">
        <v>159</v>
      </c>
      <c r="KW2" s="42" t="s">
        <v>155</v>
      </c>
      <c r="KX2" s="42"/>
      <c r="KY2" s="42"/>
      <c r="KZ2" s="43" t="s">
        <v>156</v>
      </c>
      <c r="LA2" s="44" t="s">
        <v>157</v>
      </c>
      <c r="LB2" s="44" t="s">
        <v>158</v>
      </c>
      <c r="LC2" s="45" t="s">
        <v>159</v>
      </c>
      <c r="LD2" s="40" t="s">
        <v>170</v>
      </c>
      <c r="LE2" s="42" t="s">
        <v>155</v>
      </c>
      <c r="LF2" s="42"/>
      <c r="LG2" s="42"/>
      <c r="LH2" s="43" t="s">
        <v>156</v>
      </c>
      <c r="LI2" s="44" t="s">
        <v>157</v>
      </c>
      <c r="LJ2" s="44" t="s">
        <v>158</v>
      </c>
      <c r="LK2" s="45" t="s">
        <v>159</v>
      </c>
      <c r="LL2" s="42" t="s">
        <v>155</v>
      </c>
      <c r="LM2" s="42"/>
      <c r="LN2" s="42"/>
      <c r="LO2" s="43" t="s">
        <v>156</v>
      </c>
      <c r="LP2" s="44" t="s">
        <v>157</v>
      </c>
      <c r="LQ2" s="44" t="s">
        <v>158</v>
      </c>
      <c r="LR2" s="45" t="s">
        <v>159</v>
      </c>
      <c r="LS2" s="46" t="s">
        <v>160</v>
      </c>
      <c r="LT2" s="42" t="s">
        <v>155</v>
      </c>
      <c r="LU2" s="42"/>
      <c r="LV2" s="42"/>
      <c r="LW2" s="43" t="s">
        <v>156</v>
      </c>
      <c r="LX2" s="44" t="s">
        <v>157</v>
      </c>
      <c r="LY2" s="44" t="s">
        <v>158</v>
      </c>
      <c r="LZ2" s="45" t="s">
        <v>159</v>
      </c>
      <c r="MA2" s="42" t="s">
        <v>155</v>
      </c>
      <c r="MB2" s="42"/>
      <c r="MC2" s="42"/>
      <c r="MD2" s="43" t="s">
        <v>156</v>
      </c>
      <c r="ME2" s="44" t="s">
        <v>157</v>
      </c>
      <c r="MF2" s="44" t="s">
        <v>158</v>
      </c>
      <c r="MG2" s="45" t="s">
        <v>159</v>
      </c>
      <c r="MH2" s="44" t="s">
        <v>171</v>
      </c>
      <c r="MI2" s="47" t="s">
        <v>172</v>
      </c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48" t="s">
        <v>0</v>
      </c>
      <c r="B3" s="48" t="s">
        <v>173</v>
      </c>
      <c r="C3" s="49" t="s">
        <v>174</v>
      </c>
      <c r="D3" s="50" t="s">
        <v>175</v>
      </c>
      <c r="E3" s="51" t="n">
        <v>1.5</v>
      </c>
      <c r="F3" s="52" t="s">
        <v>176</v>
      </c>
      <c r="G3" s="51" t="s">
        <v>175</v>
      </c>
      <c r="H3" s="53" t="s">
        <v>175</v>
      </c>
      <c r="I3" s="54" t="s">
        <v>175</v>
      </c>
      <c r="J3" s="49" t="s">
        <v>174</v>
      </c>
      <c r="K3" s="50" t="s">
        <v>175</v>
      </c>
      <c r="L3" s="51" t="n">
        <v>1.5</v>
      </c>
      <c r="M3" s="52" t="s">
        <v>176</v>
      </c>
      <c r="N3" s="51" t="s">
        <v>175</v>
      </c>
      <c r="O3" s="53" t="s">
        <v>175</v>
      </c>
      <c r="P3" s="54" t="s">
        <v>175</v>
      </c>
      <c r="Q3" s="55" t="s">
        <v>177</v>
      </c>
      <c r="R3" s="49" t="s">
        <v>174</v>
      </c>
      <c r="S3" s="50" t="s">
        <v>175</v>
      </c>
      <c r="T3" s="51" t="n">
        <v>1.5</v>
      </c>
      <c r="U3" s="52" t="s">
        <v>176</v>
      </c>
      <c r="V3" s="51" t="s">
        <v>175</v>
      </c>
      <c r="W3" s="53" t="s">
        <v>175</v>
      </c>
      <c r="X3" s="54" t="s">
        <v>175</v>
      </c>
      <c r="Y3" s="49" t="s">
        <v>174</v>
      </c>
      <c r="Z3" s="50" t="s">
        <v>175</v>
      </c>
      <c r="AA3" s="51" t="n">
        <v>1.5</v>
      </c>
      <c r="AB3" s="52" t="s">
        <v>176</v>
      </c>
      <c r="AC3" s="51" t="s">
        <v>175</v>
      </c>
      <c r="AD3" s="53" t="s">
        <v>175</v>
      </c>
      <c r="AE3" s="54" t="s">
        <v>175</v>
      </c>
      <c r="AF3" s="49" t="s">
        <v>174</v>
      </c>
      <c r="AG3" s="50" t="s">
        <v>175</v>
      </c>
      <c r="AH3" s="51" t="n">
        <v>1.5</v>
      </c>
      <c r="AI3" s="52" t="s">
        <v>176</v>
      </c>
      <c r="AJ3" s="51" t="s">
        <v>175</v>
      </c>
      <c r="AK3" s="53" t="s">
        <v>175</v>
      </c>
      <c r="AL3" s="54" t="s">
        <v>175</v>
      </c>
      <c r="AM3" s="56" t="s">
        <v>178</v>
      </c>
      <c r="AN3" s="49" t="s">
        <v>174</v>
      </c>
      <c r="AO3" s="50" t="s">
        <v>175</v>
      </c>
      <c r="AP3" s="51" t="n">
        <v>1.5</v>
      </c>
      <c r="AQ3" s="52" t="s">
        <v>176</v>
      </c>
      <c r="AR3" s="51" t="s">
        <v>175</v>
      </c>
      <c r="AS3" s="53" t="s">
        <v>175</v>
      </c>
      <c r="AT3" s="54" t="s">
        <v>175</v>
      </c>
      <c r="AU3" s="55" t="s">
        <v>177</v>
      </c>
      <c r="AV3" s="49" t="s">
        <v>174</v>
      </c>
      <c r="AW3" s="50" t="s">
        <v>175</v>
      </c>
      <c r="AX3" s="51" t="n">
        <v>1.5</v>
      </c>
      <c r="AY3" s="52" t="s">
        <v>176</v>
      </c>
      <c r="AZ3" s="51" t="s">
        <v>175</v>
      </c>
      <c r="BA3" s="53" t="s">
        <v>175</v>
      </c>
      <c r="BB3" s="54" t="s">
        <v>175</v>
      </c>
      <c r="BC3" s="49" t="s">
        <v>174</v>
      </c>
      <c r="BD3" s="50" t="s">
        <v>175</v>
      </c>
      <c r="BE3" s="51" t="n">
        <v>1.5</v>
      </c>
      <c r="BF3" s="52" t="s">
        <v>176</v>
      </c>
      <c r="BG3" s="51" t="s">
        <v>175</v>
      </c>
      <c r="BH3" s="53" t="s">
        <v>175</v>
      </c>
      <c r="BI3" s="54" t="s">
        <v>175</v>
      </c>
      <c r="BJ3" s="49" t="s">
        <v>174</v>
      </c>
      <c r="BK3" s="50" t="s">
        <v>175</v>
      </c>
      <c r="BL3" s="51" t="n">
        <v>1.5</v>
      </c>
      <c r="BM3" s="52" t="s">
        <v>176</v>
      </c>
      <c r="BN3" s="51" t="s">
        <v>175</v>
      </c>
      <c r="BO3" s="53" t="s">
        <v>175</v>
      </c>
      <c r="BP3" s="54" t="s">
        <v>175</v>
      </c>
      <c r="BQ3" s="56" t="s">
        <v>178</v>
      </c>
      <c r="BR3" s="49" t="s">
        <v>174</v>
      </c>
      <c r="BS3" s="50" t="s">
        <v>175</v>
      </c>
      <c r="BT3" s="51" t="n">
        <v>1.5</v>
      </c>
      <c r="BU3" s="52" t="s">
        <v>176</v>
      </c>
      <c r="BV3" s="51" t="s">
        <v>175</v>
      </c>
      <c r="BW3" s="53" t="s">
        <v>175</v>
      </c>
      <c r="BX3" s="54" t="s">
        <v>175</v>
      </c>
      <c r="BY3" s="55" t="s">
        <v>177</v>
      </c>
      <c r="BZ3" s="49" t="s">
        <v>174</v>
      </c>
      <c r="CA3" s="50" t="s">
        <v>175</v>
      </c>
      <c r="CB3" s="51" t="n">
        <v>1.5</v>
      </c>
      <c r="CC3" s="52" t="s">
        <v>176</v>
      </c>
      <c r="CD3" s="51" t="s">
        <v>175</v>
      </c>
      <c r="CE3" s="53" t="s">
        <v>175</v>
      </c>
      <c r="CF3" s="54" t="s">
        <v>175</v>
      </c>
      <c r="CG3" s="49" t="s">
        <v>174</v>
      </c>
      <c r="CH3" s="50" t="s">
        <v>175</v>
      </c>
      <c r="CI3" s="51" t="n">
        <v>1.5</v>
      </c>
      <c r="CJ3" s="52" t="s">
        <v>176</v>
      </c>
      <c r="CK3" s="51" t="s">
        <v>175</v>
      </c>
      <c r="CL3" s="53" t="s">
        <v>175</v>
      </c>
      <c r="CM3" s="54" t="s">
        <v>175</v>
      </c>
      <c r="CN3" s="56" t="s">
        <v>178</v>
      </c>
      <c r="CO3" s="49" t="s">
        <v>174</v>
      </c>
      <c r="CP3" s="50" t="s">
        <v>175</v>
      </c>
      <c r="CQ3" s="51" t="n">
        <v>1.5</v>
      </c>
      <c r="CR3" s="52" t="s">
        <v>176</v>
      </c>
      <c r="CS3" s="51" t="s">
        <v>175</v>
      </c>
      <c r="CT3" s="53" t="s">
        <v>175</v>
      </c>
      <c r="CU3" s="54" t="s">
        <v>175</v>
      </c>
      <c r="CV3" s="55" t="s">
        <v>177</v>
      </c>
      <c r="CW3" s="49" t="s">
        <v>174</v>
      </c>
      <c r="CX3" s="50" t="s">
        <v>175</v>
      </c>
      <c r="CY3" s="51" t="n">
        <v>1.5</v>
      </c>
      <c r="CZ3" s="52" t="s">
        <v>176</v>
      </c>
      <c r="DA3" s="51" t="s">
        <v>175</v>
      </c>
      <c r="DB3" s="53" t="s">
        <v>175</v>
      </c>
      <c r="DC3" s="54" t="s">
        <v>175</v>
      </c>
      <c r="DD3" s="49" t="s">
        <v>174</v>
      </c>
      <c r="DE3" s="50" t="s">
        <v>175</v>
      </c>
      <c r="DF3" s="51" t="n">
        <v>1.5</v>
      </c>
      <c r="DG3" s="52" t="s">
        <v>176</v>
      </c>
      <c r="DH3" s="51" t="s">
        <v>175</v>
      </c>
      <c r="DI3" s="53" t="s">
        <v>175</v>
      </c>
      <c r="DJ3" s="54" t="s">
        <v>175</v>
      </c>
      <c r="DK3" s="49" t="s">
        <v>174</v>
      </c>
      <c r="DL3" s="50" t="s">
        <v>175</v>
      </c>
      <c r="DM3" s="51" t="n">
        <v>1.5</v>
      </c>
      <c r="DN3" s="52" t="s">
        <v>176</v>
      </c>
      <c r="DO3" s="51" t="s">
        <v>175</v>
      </c>
      <c r="DP3" s="53" t="s">
        <v>175</v>
      </c>
      <c r="DQ3" s="54" t="s">
        <v>175</v>
      </c>
      <c r="DR3" s="56" t="s">
        <v>178</v>
      </c>
      <c r="DS3" s="49" t="s">
        <v>174</v>
      </c>
      <c r="DT3" s="50" t="s">
        <v>175</v>
      </c>
      <c r="DU3" s="51" t="n">
        <v>1.5</v>
      </c>
      <c r="DV3" s="52" t="s">
        <v>176</v>
      </c>
      <c r="DW3" s="51" t="s">
        <v>175</v>
      </c>
      <c r="DX3" s="53" t="s">
        <v>175</v>
      </c>
      <c r="DY3" s="54" t="s">
        <v>175</v>
      </c>
      <c r="DZ3" s="49" t="s">
        <v>174</v>
      </c>
      <c r="EA3" s="50" t="s">
        <v>175</v>
      </c>
      <c r="EB3" s="51" t="n">
        <v>1.5</v>
      </c>
      <c r="EC3" s="52" t="s">
        <v>176</v>
      </c>
      <c r="ED3" s="51" t="s">
        <v>175</v>
      </c>
      <c r="EE3" s="53" t="s">
        <v>175</v>
      </c>
      <c r="EF3" s="54" t="s">
        <v>175</v>
      </c>
      <c r="EG3" s="55" t="s">
        <v>177</v>
      </c>
      <c r="EH3" s="49" t="s">
        <v>174</v>
      </c>
      <c r="EI3" s="50" t="s">
        <v>175</v>
      </c>
      <c r="EJ3" s="51" t="n">
        <v>1.5</v>
      </c>
      <c r="EK3" s="52" t="s">
        <v>176</v>
      </c>
      <c r="EL3" s="51" t="s">
        <v>175</v>
      </c>
      <c r="EM3" s="53" t="s">
        <v>175</v>
      </c>
      <c r="EN3" s="54" t="s">
        <v>175</v>
      </c>
      <c r="EO3" s="49" t="s">
        <v>174</v>
      </c>
      <c r="EP3" s="50" t="s">
        <v>175</v>
      </c>
      <c r="EQ3" s="51" t="n">
        <v>1.5</v>
      </c>
      <c r="ER3" s="52" t="s">
        <v>176</v>
      </c>
      <c r="ES3" s="51" t="s">
        <v>175</v>
      </c>
      <c r="ET3" s="53" t="s">
        <v>175</v>
      </c>
      <c r="EU3" s="54" t="s">
        <v>175</v>
      </c>
      <c r="EV3" s="56" t="s">
        <v>178</v>
      </c>
      <c r="EW3" s="49" t="s">
        <v>174</v>
      </c>
      <c r="EX3" s="50" t="s">
        <v>175</v>
      </c>
      <c r="EY3" s="51" t="n">
        <v>1.5</v>
      </c>
      <c r="EZ3" s="52" t="s">
        <v>176</v>
      </c>
      <c r="FA3" s="51" t="s">
        <v>175</v>
      </c>
      <c r="FB3" s="53" t="s">
        <v>175</v>
      </c>
      <c r="FC3" s="54" t="s">
        <v>175</v>
      </c>
      <c r="FD3" s="49" t="s">
        <v>174</v>
      </c>
      <c r="FE3" s="50" t="s">
        <v>175</v>
      </c>
      <c r="FF3" s="51" t="n">
        <v>1.5</v>
      </c>
      <c r="FG3" s="52" t="s">
        <v>176</v>
      </c>
      <c r="FH3" s="51" t="s">
        <v>175</v>
      </c>
      <c r="FI3" s="53" t="s">
        <v>175</v>
      </c>
      <c r="FJ3" s="54" t="s">
        <v>175</v>
      </c>
      <c r="FK3" s="55" t="s">
        <v>177</v>
      </c>
      <c r="FL3" s="49" t="s">
        <v>174</v>
      </c>
      <c r="FM3" s="50" t="s">
        <v>175</v>
      </c>
      <c r="FN3" s="51" t="n">
        <v>1.5</v>
      </c>
      <c r="FO3" s="52" t="s">
        <v>176</v>
      </c>
      <c r="FP3" s="51" t="s">
        <v>175</v>
      </c>
      <c r="FQ3" s="53" t="s">
        <v>175</v>
      </c>
      <c r="FR3" s="54" t="s">
        <v>175</v>
      </c>
      <c r="FS3" s="49" t="s">
        <v>174</v>
      </c>
      <c r="FT3" s="50" t="s">
        <v>175</v>
      </c>
      <c r="FU3" s="51" t="n">
        <v>1.5</v>
      </c>
      <c r="FV3" s="52" t="s">
        <v>176</v>
      </c>
      <c r="FW3" s="51" t="s">
        <v>175</v>
      </c>
      <c r="FX3" s="53" t="s">
        <v>175</v>
      </c>
      <c r="FY3" s="54" t="s">
        <v>175</v>
      </c>
      <c r="FZ3" s="56" t="s">
        <v>178</v>
      </c>
      <c r="GA3" s="49" t="s">
        <v>174</v>
      </c>
      <c r="GB3" s="50" t="s">
        <v>175</v>
      </c>
      <c r="GC3" s="51" t="n">
        <v>1.5</v>
      </c>
      <c r="GD3" s="52" t="s">
        <v>176</v>
      </c>
      <c r="GE3" s="51" t="s">
        <v>175</v>
      </c>
      <c r="GF3" s="53" t="s">
        <v>175</v>
      </c>
      <c r="GG3" s="54" t="s">
        <v>175</v>
      </c>
      <c r="GH3" s="49" t="s">
        <v>174</v>
      </c>
      <c r="GI3" s="50" t="s">
        <v>175</v>
      </c>
      <c r="GJ3" s="51" t="n">
        <v>1.5</v>
      </c>
      <c r="GK3" s="52" t="s">
        <v>176</v>
      </c>
      <c r="GL3" s="51" t="s">
        <v>175</v>
      </c>
      <c r="GM3" s="53" t="s">
        <v>175</v>
      </c>
      <c r="GN3" s="54" t="s">
        <v>175</v>
      </c>
      <c r="GO3" s="55" t="s">
        <v>177</v>
      </c>
      <c r="GP3" s="49" t="s">
        <v>174</v>
      </c>
      <c r="GQ3" s="50" t="s">
        <v>175</v>
      </c>
      <c r="GR3" s="51" t="n">
        <v>1.5</v>
      </c>
      <c r="GS3" s="52" t="s">
        <v>176</v>
      </c>
      <c r="GT3" s="51" t="s">
        <v>175</v>
      </c>
      <c r="GU3" s="53" t="s">
        <v>175</v>
      </c>
      <c r="GV3" s="54" t="s">
        <v>175</v>
      </c>
      <c r="GW3" s="49" t="s">
        <v>174</v>
      </c>
      <c r="GX3" s="50" t="s">
        <v>175</v>
      </c>
      <c r="GY3" s="51" t="n">
        <v>1.5</v>
      </c>
      <c r="GZ3" s="52" t="s">
        <v>176</v>
      </c>
      <c r="HA3" s="51" t="s">
        <v>175</v>
      </c>
      <c r="HB3" s="53" t="s">
        <v>175</v>
      </c>
      <c r="HC3" s="54" t="s">
        <v>175</v>
      </c>
      <c r="HD3" s="49" t="s">
        <v>174</v>
      </c>
      <c r="HE3" s="50" t="s">
        <v>175</v>
      </c>
      <c r="HF3" s="51" t="n">
        <v>1.5</v>
      </c>
      <c r="HG3" s="52" t="s">
        <v>176</v>
      </c>
      <c r="HH3" s="51" t="s">
        <v>175</v>
      </c>
      <c r="HI3" s="53" t="s">
        <v>175</v>
      </c>
      <c r="HJ3" s="54" t="s">
        <v>175</v>
      </c>
      <c r="HK3" s="56" t="s">
        <v>178</v>
      </c>
      <c r="HL3" s="49" t="s">
        <v>174</v>
      </c>
      <c r="HM3" s="50" t="s">
        <v>175</v>
      </c>
      <c r="HN3" s="51" t="n">
        <v>1.5</v>
      </c>
      <c r="HO3" s="52" t="s">
        <v>176</v>
      </c>
      <c r="HP3" s="51" t="s">
        <v>175</v>
      </c>
      <c r="HQ3" s="53" t="s">
        <v>175</v>
      </c>
      <c r="HR3" s="54" t="s">
        <v>175</v>
      </c>
      <c r="HS3" s="55" t="s">
        <v>177</v>
      </c>
      <c r="HT3" s="49" t="s">
        <v>174</v>
      </c>
      <c r="HU3" s="50" t="s">
        <v>175</v>
      </c>
      <c r="HV3" s="51" t="n">
        <v>1.5</v>
      </c>
      <c r="HW3" s="52" t="s">
        <v>176</v>
      </c>
      <c r="HX3" s="51" t="s">
        <v>175</v>
      </c>
      <c r="HY3" s="53" t="s">
        <v>175</v>
      </c>
      <c r="HZ3" s="54" t="s">
        <v>175</v>
      </c>
      <c r="IA3" s="49" t="s">
        <v>174</v>
      </c>
      <c r="IB3" s="50" t="s">
        <v>175</v>
      </c>
      <c r="IC3" s="51" t="n">
        <v>1.5</v>
      </c>
      <c r="ID3" s="52" t="s">
        <v>176</v>
      </c>
      <c r="IE3" s="51" t="s">
        <v>175</v>
      </c>
      <c r="IF3" s="53" t="s">
        <v>175</v>
      </c>
      <c r="IG3" s="54" t="s">
        <v>175</v>
      </c>
      <c r="IH3" s="49" t="s">
        <v>174</v>
      </c>
      <c r="II3" s="50" t="s">
        <v>175</v>
      </c>
      <c r="IJ3" s="51" t="n">
        <v>1.5</v>
      </c>
      <c r="IK3" s="52" t="s">
        <v>176</v>
      </c>
      <c r="IL3" s="51" t="s">
        <v>175</v>
      </c>
      <c r="IM3" s="53" t="s">
        <v>175</v>
      </c>
      <c r="IN3" s="54" t="s">
        <v>175</v>
      </c>
      <c r="IO3" s="56" t="s">
        <v>178</v>
      </c>
      <c r="IP3" s="49" t="s">
        <v>174</v>
      </c>
      <c r="IQ3" s="50" t="s">
        <v>175</v>
      </c>
      <c r="IR3" s="51" t="n">
        <v>1.5</v>
      </c>
      <c r="IS3" s="52" t="s">
        <v>176</v>
      </c>
      <c r="IT3" s="51" t="s">
        <v>175</v>
      </c>
      <c r="IU3" s="53" t="s">
        <v>175</v>
      </c>
      <c r="IV3" s="54" t="s">
        <v>175</v>
      </c>
      <c r="IW3" s="49" t="s">
        <v>174</v>
      </c>
      <c r="IX3" s="50" t="s">
        <v>175</v>
      </c>
      <c r="IY3" s="51" t="n">
        <v>1.5</v>
      </c>
      <c r="IZ3" s="52" t="s">
        <v>176</v>
      </c>
      <c r="JA3" s="51" t="s">
        <v>175</v>
      </c>
      <c r="JB3" s="53" t="s">
        <v>175</v>
      </c>
      <c r="JC3" s="54" t="s">
        <v>175</v>
      </c>
      <c r="JD3" s="55" t="s">
        <v>177</v>
      </c>
      <c r="JE3" s="49" t="s">
        <v>174</v>
      </c>
      <c r="JF3" s="50" t="s">
        <v>175</v>
      </c>
      <c r="JG3" s="51" t="n">
        <v>1.5</v>
      </c>
      <c r="JH3" s="52" t="s">
        <v>176</v>
      </c>
      <c r="JI3" s="51" t="s">
        <v>175</v>
      </c>
      <c r="JJ3" s="53" t="s">
        <v>175</v>
      </c>
      <c r="JK3" s="54" t="s">
        <v>175</v>
      </c>
      <c r="JL3" s="49" t="s">
        <v>174</v>
      </c>
      <c r="JM3" s="50" t="s">
        <v>175</v>
      </c>
      <c r="JN3" s="51" t="n">
        <v>1.5</v>
      </c>
      <c r="JO3" s="52" t="s">
        <v>176</v>
      </c>
      <c r="JP3" s="51" t="s">
        <v>175</v>
      </c>
      <c r="JQ3" s="53" t="s">
        <v>175</v>
      </c>
      <c r="JR3" s="54" t="s">
        <v>175</v>
      </c>
      <c r="JS3" s="56" t="s">
        <v>178</v>
      </c>
      <c r="JT3" s="49" t="s">
        <v>174</v>
      </c>
      <c r="JU3" s="50" t="s">
        <v>175</v>
      </c>
      <c r="JV3" s="51" t="n">
        <v>1.5</v>
      </c>
      <c r="JW3" s="52" t="s">
        <v>176</v>
      </c>
      <c r="JX3" s="51" t="s">
        <v>175</v>
      </c>
      <c r="JY3" s="53" t="s">
        <v>175</v>
      </c>
      <c r="JZ3" s="54" t="s">
        <v>175</v>
      </c>
      <c r="KA3" s="49" t="s">
        <v>174</v>
      </c>
      <c r="KB3" s="50" t="s">
        <v>175</v>
      </c>
      <c r="KC3" s="51" t="n">
        <v>1.5</v>
      </c>
      <c r="KD3" s="52" t="s">
        <v>176</v>
      </c>
      <c r="KE3" s="51" t="s">
        <v>175</v>
      </c>
      <c r="KF3" s="53" t="s">
        <v>175</v>
      </c>
      <c r="KG3" s="54" t="s">
        <v>175</v>
      </c>
      <c r="KH3" s="55" t="s">
        <v>177</v>
      </c>
      <c r="KI3" s="49" t="s">
        <v>174</v>
      </c>
      <c r="KJ3" s="50" t="s">
        <v>175</v>
      </c>
      <c r="KK3" s="51" t="n">
        <v>1.5</v>
      </c>
      <c r="KL3" s="52" t="s">
        <v>176</v>
      </c>
      <c r="KM3" s="51" t="s">
        <v>175</v>
      </c>
      <c r="KN3" s="53" t="s">
        <v>175</v>
      </c>
      <c r="KO3" s="54" t="s">
        <v>175</v>
      </c>
      <c r="KP3" s="49" t="s">
        <v>174</v>
      </c>
      <c r="KQ3" s="50" t="s">
        <v>175</v>
      </c>
      <c r="KR3" s="51" t="n">
        <v>1.5</v>
      </c>
      <c r="KS3" s="52" t="s">
        <v>176</v>
      </c>
      <c r="KT3" s="51" t="s">
        <v>175</v>
      </c>
      <c r="KU3" s="53" t="s">
        <v>175</v>
      </c>
      <c r="KV3" s="54" t="s">
        <v>175</v>
      </c>
      <c r="KW3" s="49" t="s">
        <v>174</v>
      </c>
      <c r="KX3" s="50" t="s">
        <v>175</v>
      </c>
      <c r="KY3" s="51" t="n">
        <v>1.5</v>
      </c>
      <c r="KZ3" s="52" t="s">
        <v>176</v>
      </c>
      <c r="LA3" s="51" t="s">
        <v>175</v>
      </c>
      <c r="LB3" s="53" t="s">
        <v>175</v>
      </c>
      <c r="LC3" s="54" t="s">
        <v>175</v>
      </c>
      <c r="LD3" s="56" t="s">
        <v>178</v>
      </c>
      <c r="LE3" s="49" t="s">
        <v>174</v>
      </c>
      <c r="LF3" s="50" t="s">
        <v>175</v>
      </c>
      <c r="LG3" s="51" t="n">
        <v>1.5</v>
      </c>
      <c r="LH3" s="52" t="s">
        <v>176</v>
      </c>
      <c r="LI3" s="51" t="s">
        <v>175</v>
      </c>
      <c r="LJ3" s="53" t="s">
        <v>175</v>
      </c>
      <c r="LK3" s="54" t="s">
        <v>175</v>
      </c>
      <c r="LL3" s="49" t="s">
        <v>174</v>
      </c>
      <c r="LM3" s="50" t="s">
        <v>175</v>
      </c>
      <c r="LN3" s="51" t="n">
        <v>1.5</v>
      </c>
      <c r="LO3" s="52" t="s">
        <v>176</v>
      </c>
      <c r="LP3" s="51" t="s">
        <v>175</v>
      </c>
      <c r="LQ3" s="53" t="s">
        <v>175</v>
      </c>
      <c r="LR3" s="54" t="s">
        <v>175</v>
      </c>
      <c r="LS3" s="55" t="s">
        <v>177</v>
      </c>
      <c r="LT3" s="49" t="s">
        <v>174</v>
      </c>
      <c r="LU3" s="50" t="s">
        <v>175</v>
      </c>
      <c r="LV3" s="51" t="n">
        <v>1.5</v>
      </c>
      <c r="LW3" s="52" t="s">
        <v>176</v>
      </c>
      <c r="LX3" s="51" t="s">
        <v>175</v>
      </c>
      <c r="LY3" s="53" t="s">
        <v>175</v>
      </c>
      <c r="LZ3" s="54" t="s">
        <v>175</v>
      </c>
      <c r="MA3" s="49" t="s">
        <v>174</v>
      </c>
      <c r="MB3" s="50" t="s">
        <v>175</v>
      </c>
      <c r="MC3" s="51" t="n">
        <v>1.5</v>
      </c>
      <c r="MD3" s="52" t="s">
        <v>176</v>
      </c>
      <c r="ME3" s="51" t="s">
        <v>175</v>
      </c>
      <c r="MF3" s="53" t="s">
        <v>175</v>
      </c>
      <c r="MG3" s="54" t="s">
        <v>175</v>
      </c>
      <c r="MH3" s="56"/>
      <c r="MI3" s="57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58" t="s">
        <v>10</v>
      </c>
      <c r="B4" s="58" t="s">
        <v>12</v>
      </c>
      <c r="C4" s="59"/>
      <c r="D4" s="60"/>
      <c r="E4" s="61" t="n">
        <v>1</v>
      </c>
      <c r="F4" s="62" t="n">
        <v>1</v>
      </c>
      <c r="G4" s="61"/>
      <c r="H4" s="63"/>
      <c r="I4" s="64"/>
      <c r="J4" s="59"/>
      <c r="K4" s="60"/>
      <c r="L4" s="61" t="n">
        <v>1</v>
      </c>
      <c r="M4" s="62"/>
      <c r="N4" s="61" t="n">
        <v>1</v>
      </c>
      <c r="O4" s="63"/>
      <c r="P4" s="64"/>
      <c r="Q4" s="65" t="n">
        <v>1</v>
      </c>
      <c r="R4" s="59"/>
      <c r="S4" s="60"/>
      <c r="T4" s="61" t="n">
        <v>1</v>
      </c>
      <c r="U4" s="62" t="n">
        <v>1</v>
      </c>
      <c r="V4" s="61"/>
      <c r="W4" s="63"/>
      <c r="X4" s="64"/>
      <c r="Y4" s="59"/>
      <c r="Z4" s="60"/>
      <c r="AA4" s="61" t="n">
        <v>1</v>
      </c>
      <c r="AB4" s="62"/>
      <c r="AC4" s="61" t="n">
        <v>1</v>
      </c>
      <c r="AD4" s="63"/>
      <c r="AE4" s="64"/>
      <c r="AF4" s="59"/>
      <c r="AG4" s="60"/>
      <c r="AH4" s="61" t="n">
        <v>1</v>
      </c>
      <c r="AI4" s="62" t="n">
        <v>1</v>
      </c>
      <c r="AJ4" s="61"/>
      <c r="AK4" s="63"/>
      <c r="AL4" s="64"/>
      <c r="AM4" s="66" t="n">
        <f aca="false">(C4+J4+R4+Y4+AF4)*2.8+(D4+K4+S4+Z4+AG4)*5+(E4+L4+T4+AA4+AH4)*7.5+(F4+M4+U4+AB4+AI4)*5.5+(G4+N4+V4+AC4+AJ4)*9+(H4+O4+W4+AD4+AK4)*7.5+(I4+P4+X4+AE4+AL4)*6.5+Q4*2</f>
        <v>74</v>
      </c>
      <c r="AN4" s="59"/>
      <c r="AO4" s="60"/>
      <c r="AP4" s="61" t="n">
        <v>1</v>
      </c>
      <c r="AQ4" s="62"/>
      <c r="AR4" s="61" t="n">
        <v>1</v>
      </c>
      <c r="AS4" s="63"/>
      <c r="AT4" s="64"/>
      <c r="AU4" s="65" t="n">
        <v>1</v>
      </c>
      <c r="AV4" s="59"/>
      <c r="AW4" s="60"/>
      <c r="AX4" s="61" t="n">
        <v>1</v>
      </c>
      <c r="AY4" s="62" t="n">
        <v>1</v>
      </c>
      <c r="AZ4" s="61"/>
      <c r="BA4" s="63"/>
      <c r="BB4" s="64"/>
      <c r="BC4" s="59"/>
      <c r="BD4" s="60"/>
      <c r="BE4" s="61" t="n">
        <v>1</v>
      </c>
      <c r="BF4" s="62"/>
      <c r="BG4" s="61" t="n">
        <v>1</v>
      </c>
      <c r="BH4" s="63"/>
      <c r="BI4" s="64"/>
      <c r="BJ4" s="59"/>
      <c r="BK4" s="60"/>
      <c r="BL4" s="61" t="n">
        <v>1</v>
      </c>
      <c r="BM4" s="62" t="n">
        <v>1</v>
      </c>
      <c r="BN4" s="61"/>
      <c r="BO4" s="63"/>
      <c r="BP4" s="64"/>
      <c r="BQ4" s="66" t="n">
        <f aca="false">(AN4+AV4+BC4+BJ4)*2.8+(AO4+AW4+BD4+BK4)*5+(AP4+AX4+BE4+BL4)*7.5+(AQ4+AY4+BF4+BM4)*5.5+(AR4+AZ4+BG4+BN4)*9+(AS4+BA4+BH4+BO4)*7.5+(AT4+BB4+BI4+BP4)*6.5+AU4*2</f>
        <v>61</v>
      </c>
      <c r="BR4" s="59"/>
      <c r="BS4" s="60"/>
      <c r="BT4" s="61" t="n">
        <v>1</v>
      </c>
      <c r="BU4" s="62"/>
      <c r="BV4" s="61" t="n">
        <v>1</v>
      </c>
      <c r="BW4" s="63"/>
      <c r="BX4" s="64"/>
      <c r="BY4" s="65" t="n">
        <v>1</v>
      </c>
      <c r="BZ4" s="59"/>
      <c r="CA4" s="60"/>
      <c r="CB4" s="61" t="n">
        <v>1</v>
      </c>
      <c r="CC4" s="62" t="n">
        <v>1</v>
      </c>
      <c r="CD4" s="61"/>
      <c r="CE4" s="63"/>
      <c r="CF4" s="64"/>
      <c r="CG4" s="59"/>
      <c r="CH4" s="60"/>
      <c r="CI4" s="61" t="n">
        <v>1</v>
      </c>
      <c r="CJ4" s="62"/>
      <c r="CK4" s="61" t="n">
        <v>1</v>
      </c>
      <c r="CL4" s="63"/>
      <c r="CM4" s="64"/>
      <c r="CN4" s="66" t="n">
        <f aca="false">(BR4+BZ4+CG4)*2.8+(BS4+CA4+CH4)*5+(BT4+CB4+CI4)*7.5+(BU4+CC4+CJ4)*5.5+(BV4+CD4+CK4)*9+(BW4+CE4+CL4)*7.5+(BX4+CF4+CM4)*6.5+BY4*2</f>
        <v>48</v>
      </c>
      <c r="CO4" s="59"/>
      <c r="CP4" s="60"/>
      <c r="CQ4" s="61" t="n">
        <v>1</v>
      </c>
      <c r="CR4" s="62" t="n">
        <v>1</v>
      </c>
      <c r="CS4" s="61"/>
      <c r="CT4" s="63"/>
      <c r="CU4" s="64"/>
      <c r="CV4" s="65" t="n">
        <v>1</v>
      </c>
      <c r="CW4" s="59"/>
      <c r="CX4" s="60"/>
      <c r="CY4" s="61" t="n">
        <v>1</v>
      </c>
      <c r="CZ4" s="62"/>
      <c r="DA4" s="61" t="n">
        <v>1</v>
      </c>
      <c r="DB4" s="63"/>
      <c r="DC4" s="64"/>
      <c r="DD4" s="59"/>
      <c r="DE4" s="60"/>
      <c r="DF4" s="61" t="n">
        <v>1</v>
      </c>
      <c r="DG4" s="62" t="n">
        <v>1</v>
      </c>
      <c r="DH4" s="61"/>
      <c r="DI4" s="63"/>
      <c r="DJ4" s="64"/>
      <c r="DK4" s="59"/>
      <c r="DL4" s="60"/>
      <c r="DM4" s="61" t="n">
        <v>1</v>
      </c>
      <c r="DN4" s="62"/>
      <c r="DO4" s="61" t="n">
        <v>1</v>
      </c>
      <c r="DP4" s="63"/>
      <c r="DQ4" s="64"/>
      <c r="DR4" s="66" t="n">
        <f aca="false">(CO4+CW4+DD4+DK4)*2.8+(CP4+CX4+DE4+DL4)*5+(CQ4+CY4+DF4+DM4)*7.5+(CR4+CZ4+DG4+DN4)*5.5+(CS4+DA4+DH4+DO4)*9+(CT4+DB4+DI4+DP4)*7.5+(CU4+DC4+DJ4+DQ4)*6.5+CV4*2</f>
        <v>61</v>
      </c>
      <c r="DS4" s="59"/>
      <c r="DT4" s="60"/>
      <c r="DU4" s="61" t="n">
        <v>1</v>
      </c>
      <c r="DV4" s="62" t="n">
        <v>1</v>
      </c>
      <c r="DW4" s="61"/>
      <c r="DX4" s="63"/>
      <c r="DY4" s="64"/>
      <c r="DZ4" s="59"/>
      <c r="EA4" s="60"/>
      <c r="EB4" s="61" t="n">
        <v>1</v>
      </c>
      <c r="EC4" s="62"/>
      <c r="ED4" s="61" t="n">
        <v>1</v>
      </c>
      <c r="EE4" s="63"/>
      <c r="EF4" s="64"/>
      <c r="EG4" s="65" t="n">
        <v>1</v>
      </c>
      <c r="EH4" s="59"/>
      <c r="EI4" s="60"/>
      <c r="EJ4" s="61" t="n">
        <v>1</v>
      </c>
      <c r="EK4" s="62" t="n">
        <v>1</v>
      </c>
      <c r="EL4" s="61"/>
      <c r="EM4" s="63"/>
      <c r="EN4" s="64"/>
      <c r="EO4" s="59"/>
      <c r="EP4" s="60"/>
      <c r="EQ4" s="61" t="n">
        <v>1</v>
      </c>
      <c r="ER4" s="62"/>
      <c r="ES4" s="61" t="n">
        <v>1</v>
      </c>
      <c r="ET4" s="63"/>
      <c r="EU4" s="64"/>
      <c r="EV4" s="66" t="n">
        <f aca="false">(DS4+DZ4+EH4+EO4)*2.8+(DT4+EA4+EI4+EP4)*5+(DU4+EB4+EJ4+EQ4)*7.5+(DV4+EC4+EK4+ER4)*5.5+(DW4+ED4+EL4+ES4)*9+(DX4+EE4+EM4+ET4)*7.5+(DY4+EF4+EN4+EU4)*6.5+EG4*2</f>
        <v>61</v>
      </c>
      <c r="EW4" s="59"/>
      <c r="EX4" s="60"/>
      <c r="EY4" s="61" t="n">
        <v>1</v>
      </c>
      <c r="EZ4" s="62" t="n">
        <v>1</v>
      </c>
      <c r="FA4" s="61"/>
      <c r="FB4" s="63"/>
      <c r="FC4" s="64"/>
      <c r="FD4" s="59"/>
      <c r="FE4" s="60"/>
      <c r="FF4" s="61" t="n">
        <v>1</v>
      </c>
      <c r="FG4" s="62"/>
      <c r="FH4" s="61" t="n">
        <v>1</v>
      </c>
      <c r="FI4" s="63"/>
      <c r="FJ4" s="64"/>
      <c r="FK4" s="65" t="n">
        <v>1</v>
      </c>
      <c r="FL4" s="59"/>
      <c r="FM4" s="60"/>
      <c r="FN4" s="61" t="n">
        <v>1</v>
      </c>
      <c r="FO4" s="62" t="n">
        <v>1</v>
      </c>
      <c r="FP4" s="61"/>
      <c r="FQ4" s="63"/>
      <c r="FR4" s="64"/>
      <c r="FS4" s="59"/>
      <c r="FT4" s="60"/>
      <c r="FU4" s="61" t="n">
        <v>1</v>
      </c>
      <c r="FV4" s="62"/>
      <c r="FW4" s="61" t="n">
        <v>1</v>
      </c>
      <c r="FX4" s="63"/>
      <c r="FY4" s="64"/>
      <c r="FZ4" s="66" t="n">
        <f aca="false">(EW4+FD4+FL4+FS4)*2.8+(EX4+FE4+FM4+FT4)*5+(EY4+FF4+FN4+FU4)*7.5+(EZ4+FG4+FO4+FV4)*5.5+(FA4+FH4+FP4+FW4)*9+(FB4+FI4+FQ4+FX4)*7.5+(FC4+FJ4+FR4+FY4)*6.5+FK4*2</f>
        <v>61</v>
      </c>
      <c r="GA4" s="59"/>
      <c r="GB4" s="60"/>
      <c r="GC4" s="61" t="n">
        <v>1</v>
      </c>
      <c r="GD4" s="62" t="n">
        <v>1</v>
      </c>
      <c r="GE4" s="61"/>
      <c r="GF4" s="63"/>
      <c r="GG4" s="64"/>
      <c r="GH4" s="59"/>
      <c r="GI4" s="60"/>
      <c r="GJ4" s="61" t="n">
        <v>1</v>
      </c>
      <c r="GK4" s="62"/>
      <c r="GL4" s="61" t="n">
        <v>1</v>
      </c>
      <c r="GM4" s="63"/>
      <c r="GN4" s="64"/>
      <c r="GO4" s="65" t="n">
        <v>1</v>
      </c>
      <c r="GP4" s="59"/>
      <c r="GQ4" s="60"/>
      <c r="GR4" s="61" t="n">
        <v>1</v>
      </c>
      <c r="GS4" s="62" t="n">
        <v>1</v>
      </c>
      <c r="GT4" s="61"/>
      <c r="GU4" s="63"/>
      <c r="GV4" s="64"/>
      <c r="GW4" s="59"/>
      <c r="GX4" s="60"/>
      <c r="GY4" s="61" t="n">
        <v>1</v>
      </c>
      <c r="GZ4" s="62"/>
      <c r="HA4" s="61" t="n">
        <v>1</v>
      </c>
      <c r="HB4" s="63"/>
      <c r="HC4" s="64"/>
      <c r="HD4" s="59"/>
      <c r="HE4" s="60"/>
      <c r="HF4" s="61" t="n">
        <v>1</v>
      </c>
      <c r="HG4" s="62" t="n">
        <v>1</v>
      </c>
      <c r="HH4" s="61"/>
      <c r="HI4" s="63"/>
      <c r="HJ4" s="64"/>
      <c r="HK4" s="66" t="n">
        <f aca="false">(GA4+GH4+GP4+GW4+HD4)*2.8+(GB4+GI4+GQ4+GX4+HE4)*5+(GC4+GJ4+GR4+GY4+HF4)*7.5+(GD4+GK4+GS4+GZ4+HG4)*5.5+(GE4+GL4+GT4+HA4+HH4)*9+(GF4+GM4+GU4+HB4+HI4)*7.5+(GG4+GN4+GV4+HC4+HJ4)*6.5+GO4*2</f>
        <v>74</v>
      </c>
      <c r="HL4" s="59"/>
      <c r="HM4" s="60"/>
      <c r="HN4" s="61" t="n">
        <v>1</v>
      </c>
      <c r="HO4" s="62"/>
      <c r="HP4" s="61" t="n">
        <v>1</v>
      </c>
      <c r="HQ4" s="63"/>
      <c r="HR4" s="64"/>
      <c r="HS4" s="65" t="n">
        <v>1</v>
      </c>
      <c r="HT4" s="59"/>
      <c r="HU4" s="60"/>
      <c r="HV4" s="61" t="n">
        <v>1</v>
      </c>
      <c r="HW4" s="62" t="n">
        <v>1</v>
      </c>
      <c r="HX4" s="61"/>
      <c r="HY4" s="63"/>
      <c r="HZ4" s="64"/>
      <c r="IA4" s="59"/>
      <c r="IB4" s="60"/>
      <c r="IC4" s="61" t="n">
        <v>1</v>
      </c>
      <c r="ID4" s="62"/>
      <c r="IE4" s="61" t="n">
        <v>1</v>
      </c>
      <c r="IF4" s="63"/>
      <c r="IG4" s="64"/>
      <c r="IH4" s="59"/>
      <c r="II4" s="60"/>
      <c r="IJ4" s="61" t="n">
        <v>1</v>
      </c>
      <c r="IK4" s="62" t="n">
        <v>1</v>
      </c>
      <c r="IL4" s="61"/>
      <c r="IM4" s="63"/>
      <c r="IN4" s="64"/>
      <c r="IO4" s="66" t="n">
        <f aca="false">(HL4+HT4+IA4+IH4)*2.8+(HM4+HU4+IB4+II4)*5+(HN4+HV4+IC4+IJ4)*7.5+(HO4+HW4+ID4+IK4)*5.5+(HP4+HX4+IE4+IL4)*9+(HQ4+HY4+IF4+IM4)*7.5+(HR4+HZ4+IG4+IN4)*6.5+HS4*2</f>
        <v>61</v>
      </c>
      <c r="IP4" s="59"/>
      <c r="IQ4" s="60"/>
      <c r="IR4" s="61" t="n">
        <v>1</v>
      </c>
      <c r="IS4" s="62"/>
      <c r="IT4" s="61" t="n">
        <v>1</v>
      </c>
      <c r="IU4" s="63"/>
      <c r="IV4" s="64"/>
      <c r="IW4" s="59"/>
      <c r="IX4" s="60"/>
      <c r="IY4" s="61" t="n">
        <v>1</v>
      </c>
      <c r="IZ4" s="62" t="n">
        <v>1</v>
      </c>
      <c r="JA4" s="61"/>
      <c r="JB4" s="63"/>
      <c r="JC4" s="64"/>
      <c r="JD4" s="67" t="n">
        <v>1</v>
      </c>
      <c r="JE4" s="59"/>
      <c r="JF4" s="60"/>
      <c r="JG4" s="61" t="n">
        <v>1</v>
      </c>
      <c r="JH4" s="62"/>
      <c r="JI4" s="61" t="n">
        <v>1</v>
      </c>
      <c r="JJ4" s="63"/>
      <c r="JK4" s="64"/>
      <c r="JL4" s="59"/>
      <c r="JM4" s="60"/>
      <c r="JN4" s="61" t="n">
        <v>1</v>
      </c>
      <c r="JO4" s="62" t="n">
        <v>1</v>
      </c>
      <c r="JP4" s="61"/>
      <c r="JQ4" s="63"/>
      <c r="JR4" s="64"/>
      <c r="JS4" s="66" t="n">
        <f aca="false">(IP4+IW4+JE4+JL4)*2.8+(IQ4+IX4+JF4+JM4)*5+(IR4+IY4+JG4+JN4)*7.5+(IS4+IZ4+JH4+JO4)*5.5+(IT4+JA4+JI4+JP4)*9+(IU4+JB4+JJ4+JQ4)*7.5+(IV4+JC4+JK4+JR4)*6.5+JD4*2</f>
        <v>61</v>
      </c>
      <c r="JT4" s="59"/>
      <c r="JU4" s="60"/>
      <c r="JV4" s="61" t="n">
        <v>1</v>
      </c>
      <c r="JW4" s="62"/>
      <c r="JX4" s="61" t="n">
        <v>1</v>
      </c>
      <c r="JY4" s="63"/>
      <c r="JZ4" s="64"/>
      <c r="KA4" s="59"/>
      <c r="KB4" s="60"/>
      <c r="KC4" s="61" t="n">
        <v>1</v>
      </c>
      <c r="KD4" s="62" t="n">
        <v>1</v>
      </c>
      <c r="KE4" s="61"/>
      <c r="KF4" s="63"/>
      <c r="KG4" s="64"/>
      <c r="KH4" s="67" t="n">
        <v>1</v>
      </c>
      <c r="KI4" s="59"/>
      <c r="KJ4" s="60"/>
      <c r="KK4" s="61" t="n">
        <v>1</v>
      </c>
      <c r="KL4" s="62"/>
      <c r="KM4" s="61" t="n">
        <v>1</v>
      </c>
      <c r="KN4" s="63"/>
      <c r="KO4" s="64"/>
      <c r="KP4" s="59"/>
      <c r="KQ4" s="60"/>
      <c r="KR4" s="61" t="n">
        <v>1</v>
      </c>
      <c r="KS4" s="62" t="n">
        <v>1</v>
      </c>
      <c r="KT4" s="61"/>
      <c r="KU4" s="63"/>
      <c r="KV4" s="64"/>
      <c r="KW4" s="59"/>
      <c r="KX4" s="60"/>
      <c r="KY4" s="61" t="n">
        <v>1</v>
      </c>
      <c r="KZ4" s="62"/>
      <c r="LA4" s="61" t="n">
        <v>1</v>
      </c>
      <c r="LB4" s="63"/>
      <c r="LC4" s="64"/>
      <c r="LD4" s="66" t="n">
        <f aca="false">(JT4+KA4+KI4+KP4+KW4)*2.8+(JU4+KB4+KJ4+KQ4+KX4)*5+(JV4+KC4+KK4+KR4+KY4)*7.5+(JW4+KD4+KL4+KS4+KZ4)*5.5+(JX4+KE4+KM4+KT4+LA4)*9+(JY4+KF4+KN4+KU4+LB4)*7.5+(JZ4+KG4+KO4+KV4+LC4)*6.5+KH4*2</f>
        <v>77.5</v>
      </c>
      <c r="LE4" s="59"/>
      <c r="LF4" s="60"/>
      <c r="LG4" s="61" t="n">
        <v>1</v>
      </c>
      <c r="LH4" s="62" t="n">
        <v>1</v>
      </c>
      <c r="LI4" s="61"/>
      <c r="LJ4" s="63"/>
      <c r="LK4" s="64"/>
      <c r="LL4" s="59"/>
      <c r="LM4" s="60"/>
      <c r="LN4" s="61" t="n">
        <v>1</v>
      </c>
      <c r="LO4" s="62"/>
      <c r="LP4" s="61" t="n">
        <v>1</v>
      </c>
      <c r="LQ4" s="63"/>
      <c r="LR4" s="64"/>
      <c r="LS4" s="67" t="n">
        <v>1</v>
      </c>
      <c r="LT4" s="59"/>
      <c r="LU4" s="60"/>
      <c r="LV4" s="61" t="n">
        <v>1</v>
      </c>
      <c r="LW4" s="62" t="n">
        <v>1</v>
      </c>
      <c r="LX4" s="61"/>
      <c r="LY4" s="63"/>
      <c r="LZ4" s="64"/>
      <c r="MA4" s="59"/>
      <c r="MB4" s="60"/>
      <c r="MC4" s="61" t="n">
        <v>1</v>
      </c>
      <c r="MD4" s="62"/>
      <c r="ME4" s="61" t="n">
        <v>1</v>
      </c>
      <c r="MF4" s="63"/>
      <c r="MG4" s="64"/>
      <c r="MH4" s="66" t="n">
        <f aca="false">(LE4+LL4+LT4+MA4)*2.8+(LF4+LM4+LU4+MB4)*5+(LG4+LN4+LV4+MC4)*7.5+(LH4+LO4+LW4+MD4)*5.5+(LI4+LP4+LX4+ME4)*9+(LJ4+LQ4+LY4+MF4)*7.5+(LK4+LR4+LZ4+MG4)*6.5+LS4*2</f>
        <v>61</v>
      </c>
      <c r="MI4" s="68" t="n">
        <f aca="false">AM4+BQ4+CN4+DR4+EV4+FZ4+HK4+IO4+JS4+LD4+MH4</f>
        <v>700.5</v>
      </c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58" t="s">
        <v>16</v>
      </c>
      <c r="B5" s="58" t="s">
        <v>12</v>
      </c>
      <c r="C5" s="69"/>
      <c r="D5" s="70" t="n">
        <v>1</v>
      </c>
      <c r="E5" s="71"/>
      <c r="F5" s="62"/>
      <c r="G5" s="71"/>
      <c r="H5" s="72"/>
      <c r="I5" s="73"/>
      <c r="J5" s="69"/>
      <c r="K5" s="70" t="n">
        <v>1</v>
      </c>
      <c r="L5" s="71"/>
      <c r="M5" s="62"/>
      <c r="N5" s="71"/>
      <c r="O5" s="72"/>
      <c r="P5" s="73"/>
      <c r="Q5" s="74" t="n">
        <v>5</v>
      </c>
      <c r="R5" s="69"/>
      <c r="S5" s="70" t="n">
        <v>1</v>
      </c>
      <c r="T5" s="71"/>
      <c r="U5" s="62"/>
      <c r="V5" s="71"/>
      <c r="W5" s="72"/>
      <c r="X5" s="73"/>
      <c r="Y5" s="69"/>
      <c r="Z5" s="70" t="n">
        <v>1</v>
      </c>
      <c r="AA5" s="71"/>
      <c r="AB5" s="62"/>
      <c r="AC5" s="71"/>
      <c r="AD5" s="72"/>
      <c r="AE5" s="73"/>
      <c r="AF5" s="69"/>
      <c r="AG5" s="70" t="n">
        <v>1</v>
      </c>
      <c r="AH5" s="71"/>
      <c r="AI5" s="62"/>
      <c r="AJ5" s="71"/>
      <c r="AK5" s="72"/>
      <c r="AL5" s="73"/>
      <c r="AM5" s="66" t="n">
        <f aca="false">(C5+J5+R5+Y5+AF5)*2.8+(D5+K5+S5+Z5+AG5)*5+(E5+L5+T5+AA5+AH5)*7.5+(F5+M5+U5+AB5+AI5)*5.5+(G5+N5+V5+AC5+AJ5)*9+(H5+O5+W5+AD5+AK5)*7.5+(I5+P5+X5+AE5+AL5)*6.5+Q5*2</f>
        <v>35</v>
      </c>
      <c r="AN5" s="69"/>
      <c r="AO5" s="70" t="n">
        <v>1</v>
      </c>
      <c r="AP5" s="71"/>
      <c r="AQ5" s="62"/>
      <c r="AR5" s="71"/>
      <c r="AS5" s="72"/>
      <c r="AT5" s="73"/>
      <c r="AU5" s="74"/>
      <c r="AV5" s="69"/>
      <c r="AW5" s="70" t="n">
        <v>1</v>
      </c>
      <c r="AX5" s="71"/>
      <c r="AY5" s="62"/>
      <c r="AZ5" s="71"/>
      <c r="BA5" s="72"/>
      <c r="BB5" s="73"/>
      <c r="BC5" s="69"/>
      <c r="BD5" s="70" t="n">
        <v>1</v>
      </c>
      <c r="BE5" s="71"/>
      <c r="BF5" s="62"/>
      <c r="BG5" s="71"/>
      <c r="BH5" s="72"/>
      <c r="BI5" s="73"/>
      <c r="BJ5" s="69"/>
      <c r="BK5" s="70" t="n">
        <v>1</v>
      </c>
      <c r="BL5" s="71"/>
      <c r="BM5" s="62"/>
      <c r="BN5" s="71"/>
      <c r="BO5" s="72"/>
      <c r="BP5" s="73"/>
      <c r="BQ5" s="66" t="n">
        <f aca="false">(AN5+AV5+BC5+BJ5)*2.8+(AO5+AW5+BD5+BK5)*5+(AP5+AX5+BE5+BL5)*7.5+(AQ5+AY5+BF5+BM5)*5.5+(AR5+AZ5+BG5+BN5)*9+(AS5+BA5+BH5+BO5)*7.5+(AT5+BB5+BI5+BP5)*6.5+AU5*2</f>
        <v>20</v>
      </c>
      <c r="BR5" s="69"/>
      <c r="BS5" s="70" t="n">
        <v>1</v>
      </c>
      <c r="BT5" s="71"/>
      <c r="BU5" s="62"/>
      <c r="BV5" s="71"/>
      <c r="BW5" s="72"/>
      <c r="BX5" s="73"/>
      <c r="BY5" s="74" t="n">
        <v>5</v>
      </c>
      <c r="BZ5" s="69"/>
      <c r="CA5" s="70" t="n">
        <v>1</v>
      </c>
      <c r="CB5" s="71"/>
      <c r="CC5" s="62"/>
      <c r="CD5" s="71"/>
      <c r="CE5" s="72"/>
      <c r="CF5" s="73"/>
      <c r="CG5" s="69"/>
      <c r="CH5" s="70" t="n">
        <v>1</v>
      </c>
      <c r="CI5" s="71"/>
      <c r="CJ5" s="62"/>
      <c r="CK5" s="71"/>
      <c r="CL5" s="72"/>
      <c r="CM5" s="73"/>
      <c r="CN5" s="66" t="n">
        <f aca="false">(BR5+BZ5+CG5)*2.8+(BS5+CA5+CH5)*5+(BT5+CB5+CI5)*7.5+(BU5+CC5+CJ5)*5.5+(BV5+CD5+CK5)*9+(BW5+CE5+CL5)*7.5+(BX5+CF5+CM5)*6.5+BY5*2</f>
        <v>25</v>
      </c>
      <c r="CO5" s="69"/>
      <c r="CP5" s="70" t="n">
        <v>1</v>
      </c>
      <c r="CQ5" s="71"/>
      <c r="CR5" s="62"/>
      <c r="CS5" s="71"/>
      <c r="CT5" s="72"/>
      <c r="CU5" s="73"/>
      <c r="CV5" s="74"/>
      <c r="CW5" s="69"/>
      <c r="CX5" s="70" t="n">
        <v>1</v>
      </c>
      <c r="CY5" s="71"/>
      <c r="CZ5" s="62"/>
      <c r="DA5" s="71"/>
      <c r="DB5" s="72"/>
      <c r="DC5" s="73"/>
      <c r="DD5" s="69"/>
      <c r="DE5" s="70" t="n">
        <v>1</v>
      </c>
      <c r="DF5" s="71"/>
      <c r="DG5" s="62"/>
      <c r="DH5" s="71"/>
      <c r="DI5" s="72"/>
      <c r="DJ5" s="73"/>
      <c r="DK5" s="69"/>
      <c r="DL5" s="70" t="n">
        <v>1</v>
      </c>
      <c r="DM5" s="71"/>
      <c r="DN5" s="62"/>
      <c r="DO5" s="71"/>
      <c r="DP5" s="72"/>
      <c r="DQ5" s="73"/>
      <c r="DR5" s="66" t="n">
        <f aca="false">(CO5+CW5+DD5+DK5)*2.8+(CP5+CX5+DE5+DL5)*5+(CQ5+CY5+DF5+DM5)*7.5+(CR5+CZ5+DG5+DN5)*5.5+(CS5+DA5+DH5+DO5)*9+(CT5+DB5+DI5+DP5)*7.5+(CU5+DC5+DJ5+DQ5)*6.5+CV5*2</f>
        <v>20</v>
      </c>
      <c r="DS5" s="69"/>
      <c r="DT5" s="70" t="n">
        <v>1</v>
      </c>
      <c r="DU5" s="71"/>
      <c r="DV5" s="62"/>
      <c r="DW5" s="71"/>
      <c r="DX5" s="72"/>
      <c r="DY5" s="73"/>
      <c r="DZ5" s="69"/>
      <c r="EA5" s="70" t="n">
        <v>1</v>
      </c>
      <c r="EB5" s="71"/>
      <c r="EC5" s="62"/>
      <c r="ED5" s="71"/>
      <c r="EE5" s="72"/>
      <c r="EF5" s="73"/>
      <c r="EG5" s="74" t="n">
        <v>5</v>
      </c>
      <c r="EH5" s="69"/>
      <c r="EI5" s="70" t="n">
        <v>1</v>
      </c>
      <c r="EJ5" s="71"/>
      <c r="EK5" s="62"/>
      <c r="EL5" s="71"/>
      <c r="EM5" s="72"/>
      <c r="EN5" s="73"/>
      <c r="EO5" s="69"/>
      <c r="EP5" s="70" t="n">
        <v>1</v>
      </c>
      <c r="EQ5" s="71"/>
      <c r="ER5" s="62"/>
      <c r="ES5" s="71"/>
      <c r="ET5" s="72"/>
      <c r="EU5" s="73"/>
      <c r="EV5" s="66" t="n">
        <f aca="false">(DS5+DZ5+EH5+EO5)*2.8+(DT5+EA5+EI5+EP5)*5+(DU5+EB5+EJ5+EQ5)*7.5+(DV5+EC5+EK5+ER5)*5.5+(DW5+ED5+EL5+ES5)*9+(DX5+EE5+EM5+ET5)*7.5+(DY5+EF5+EN5+EU5)*6.5+EG5*2</f>
        <v>30</v>
      </c>
      <c r="EW5" s="69"/>
      <c r="EX5" s="70" t="n">
        <v>1</v>
      </c>
      <c r="EY5" s="71"/>
      <c r="EZ5" s="62"/>
      <c r="FA5" s="71"/>
      <c r="FB5" s="72"/>
      <c r="FC5" s="73"/>
      <c r="FD5" s="69"/>
      <c r="FE5" s="70" t="n">
        <v>1</v>
      </c>
      <c r="FF5" s="71"/>
      <c r="FG5" s="62"/>
      <c r="FH5" s="71"/>
      <c r="FI5" s="72"/>
      <c r="FJ5" s="73"/>
      <c r="FK5" s="74"/>
      <c r="FL5" s="69"/>
      <c r="FM5" s="70" t="n">
        <v>1</v>
      </c>
      <c r="FN5" s="71"/>
      <c r="FO5" s="62"/>
      <c r="FP5" s="71"/>
      <c r="FQ5" s="72"/>
      <c r="FR5" s="73"/>
      <c r="FS5" s="69"/>
      <c r="FT5" s="70" t="n">
        <v>1</v>
      </c>
      <c r="FU5" s="71"/>
      <c r="FV5" s="62"/>
      <c r="FW5" s="71"/>
      <c r="FX5" s="72"/>
      <c r="FY5" s="73"/>
      <c r="FZ5" s="66" t="n">
        <f aca="false">(EW5+FD5+FL5+FS5)*2.8+(EX5+FE5+FM5+FT5)*5+(EY5+FF5+FN5+FU5)*7.5+(EZ5+FG5+FO5+FV5)*5.5+(FA5+FH5+FP5+FW5)*9+(FB5+FI5+FQ5+FX5)*7.5+(FC5+FJ5+FR5+FY5)*6.5+FK5*2</f>
        <v>20</v>
      </c>
      <c r="GA5" s="69"/>
      <c r="GB5" s="70" t="n">
        <v>1</v>
      </c>
      <c r="GC5" s="71"/>
      <c r="GD5" s="62"/>
      <c r="GE5" s="71"/>
      <c r="GF5" s="72"/>
      <c r="GG5" s="73"/>
      <c r="GH5" s="69"/>
      <c r="GI5" s="70" t="n">
        <v>1</v>
      </c>
      <c r="GJ5" s="71"/>
      <c r="GK5" s="62"/>
      <c r="GL5" s="71"/>
      <c r="GM5" s="72"/>
      <c r="GN5" s="73"/>
      <c r="GO5" s="74" t="n">
        <v>5</v>
      </c>
      <c r="GP5" s="69"/>
      <c r="GQ5" s="70" t="n">
        <v>1</v>
      </c>
      <c r="GR5" s="71"/>
      <c r="GS5" s="62"/>
      <c r="GT5" s="71"/>
      <c r="GU5" s="72"/>
      <c r="GV5" s="73"/>
      <c r="GW5" s="69"/>
      <c r="GX5" s="70" t="n">
        <v>1</v>
      </c>
      <c r="GY5" s="71"/>
      <c r="GZ5" s="62"/>
      <c r="HA5" s="71"/>
      <c r="HB5" s="72"/>
      <c r="HC5" s="73"/>
      <c r="HD5" s="69"/>
      <c r="HE5" s="70" t="n">
        <v>1</v>
      </c>
      <c r="HF5" s="71"/>
      <c r="HG5" s="62"/>
      <c r="HH5" s="71"/>
      <c r="HI5" s="72"/>
      <c r="HJ5" s="73"/>
      <c r="HK5" s="66" t="n">
        <f aca="false">(GA5+GH5+GP5+GW5+HD5)*2.8+(GB5+GI5+GQ5+GX5+HE5)*5+(GC5+GJ5+GR5+GY5+HF5)*7.5+(GD5+GK5+GS5+GZ5+HG5)*5.5+(GE5+GL5+GT5+HA5+HH5)*9+(GF5+GM5+GU5+HB5+HI5)*7.5+(GG5+GN5+GV5+HC5+HJ5)*6.5+GO5*2</f>
        <v>35</v>
      </c>
      <c r="HL5" s="69"/>
      <c r="HM5" s="70" t="n">
        <v>1</v>
      </c>
      <c r="HN5" s="71"/>
      <c r="HO5" s="62"/>
      <c r="HP5" s="71"/>
      <c r="HQ5" s="72"/>
      <c r="HR5" s="73"/>
      <c r="HS5" s="74"/>
      <c r="HT5" s="69"/>
      <c r="HU5" s="70" t="n">
        <v>1</v>
      </c>
      <c r="HV5" s="71"/>
      <c r="HW5" s="62"/>
      <c r="HX5" s="71"/>
      <c r="HY5" s="72"/>
      <c r="HZ5" s="73"/>
      <c r="IA5" s="69"/>
      <c r="IB5" s="70" t="n">
        <v>1</v>
      </c>
      <c r="IC5" s="71"/>
      <c r="ID5" s="62"/>
      <c r="IE5" s="71"/>
      <c r="IF5" s="72"/>
      <c r="IG5" s="73"/>
      <c r="IH5" s="69"/>
      <c r="II5" s="70" t="n">
        <v>1</v>
      </c>
      <c r="IJ5" s="71"/>
      <c r="IK5" s="62"/>
      <c r="IL5" s="71"/>
      <c r="IM5" s="72"/>
      <c r="IN5" s="73"/>
      <c r="IO5" s="66" t="n">
        <f aca="false">(HL5+HT5+IA5+IH5)*2.8+(HM5+HU5+IB5+II5)*5+(HN5+HV5+IC5+IJ5)*7.5+(HO5+HW5+ID5+IK5)*5.5+(HP5+HX5+IE5+IL5)*9+(HQ5+HY5+IF5+IM5)*7.5+(HR5+HZ5+IG5+IN5)*6.5+HS5*2</f>
        <v>20</v>
      </c>
      <c r="IP5" s="69"/>
      <c r="IQ5" s="70" t="n">
        <v>1</v>
      </c>
      <c r="IR5" s="71"/>
      <c r="IS5" s="62"/>
      <c r="IT5" s="71"/>
      <c r="IU5" s="72"/>
      <c r="IV5" s="73"/>
      <c r="IW5" s="69"/>
      <c r="IX5" s="70" t="n">
        <v>1</v>
      </c>
      <c r="IY5" s="71"/>
      <c r="IZ5" s="62"/>
      <c r="JA5" s="71"/>
      <c r="JB5" s="72"/>
      <c r="JC5" s="73"/>
      <c r="JD5" s="67" t="n">
        <v>5</v>
      </c>
      <c r="JE5" s="69"/>
      <c r="JF5" s="70" t="n">
        <v>1</v>
      </c>
      <c r="JG5" s="71"/>
      <c r="JH5" s="62"/>
      <c r="JI5" s="71"/>
      <c r="JJ5" s="72"/>
      <c r="JK5" s="73"/>
      <c r="JL5" s="69"/>
      <c r="JM5" s="70" t="n">
        <v>1</v>
      </c>
      <c r="JN5" s="71"/>
      <c r="JO5" s="62"/>
      <c r="JP5" s="71"/>
      <c r="JQ5" s="72"/>
      <c r="JR5" s="73"/>
      <c r="JS5" s="66" t="n">
        <f aca="false">(IP5+IW5+JE5+JL5)*2.8+(IQ5+IX5+JF5+JM5)*5+(IR5+IY5+JG5+JN5)*7.5+(IS5+IZ5+JH5+JO5)*5.5+(IT5+JA5+JI5+JP5)*9+(IU5+JB5+JJ5+JQ5)*7.5+(IV5+JC5+JK5+JR5)*6.5+JD5*2</f>
        <v>30</v>
      </c>
      <c r="JT5" s="69"/>
      <c r="JU5" s="70" t="n">
        <v>1</v>
      </c>
      <c r="JV5" s="71"/>
      <c r="JW5" s="62"/>
      <c r="JX5" s="71"/>
      <c r="JY5" s="72"/>
      <c r="JZ5" s="73"/>
      <c r="KA5" s="69"/>
      <c r="KB5" s="70" t="n">
        <v>1</v>
      </c>
      <c r="KC5" s="71"/>
      <c r="KD5" s="62"/>
      <c r="KE5" s="71"/>
      <c r="KF5" s="72"/>
      <c r="KG5" s="73"/>
      <c r="KH5" s="67"/>
      <c r="KI5" s="69"/>
      <c r="KJ5" s="70" t="n">
        <v>1</v>
      </c>
      <c r="KK5" s="71"/>
      <c r="KL5" s="62"/>
      <c r="KM5" s="71"/>
      <c r="KN5" s="72"/>
      <c r="KO5" s="73"/>
      <c r="KP5" s="69"/>
      <c r="KQ5" s="70"/>
      <c r="KR5" s="71"/>
      <c r="KS5" s="62"/>
      <c r="KT5" s="71"/>
      <c r="KU5" s="72"/>
      <c r="KV5" s="73"/>
      <c r="KW5" s="69"/>
      <c r="KX5" s="70"/>
      <c r="KY5" s="71"/>
      <c r="KZ5" s="62"/>
      <c r="LA5" s="71"/>
      <c r="LB5" s="72"/>
      <c r="LC5" s="73"/>
      <c r="LD5" s="66" t="n">
        <f aca="false">(JT5+KA5+KI5+KP5+KW5)*2.8+(JU5+KB5+KJ5+KQ5+KX5)*5+(JV5+KC5+KK5+KR5+KY5)*7.5+(JW5+KD5+KL5+KS5+KZ5)*5.5+(JX5+KE5+KM5+KT5+LA5)*9+(JY5+KF5+KN5+KU5+LB5)*7.5+(JZ5+KG5+KO5+KV5+LC5)*6.5+KH5*2</f>
        <v>15</v>
      </c>
      <c r="LE5" s="69"/>
      <c r="LF5" s="70" t="n">
        <v>1</v>
      </c>
      <c r="LG5" s="71"/>
      <c r="LH5" s="62"/>
      <c r="LI5" s="71"/>
      <c r="LJ5" s="72"/>
      <c r="LK5" s="73"/>
      <c r="LL5" s="69"/>
      <c r="LM5" s="70" t="n">
        <v>1</v>
      </c>
      <c r="LN5" s="71"/>
      <c r="LO5" s="62"/>
      <c r="LP5" s="71"/>
      <c r="LQ5" s="72"/>
      <c r="LR5" s="73"/>
      <c r="LS5" s="67" t="n">
        <v>5</v>
      </c>
      <c r="LT5" s="69"/>
      <c r="LU5" s="70" t="n">
        <v>1</v>
      </c>
      <c r="LV5" s="71"/>
      <c r="LW5" s="62"/>
      <c r="LX5" s="71"/>
      <c r="LY5" s="72"/>
      <c r="LZ5" s="73"/>
      <c r="MA5" s="69"/>
      <c r="MB5" s="70" t="n">
        <v>1</v>
      </c>
      <c r="MC5" s="71"/>
      <c r="MD5" s="62"/>
      <c r="ME5" s="71"/>
      <c r="MF5" s="72"/>
      <c r="MG5" s="73"/>
      <c r="MH5" s="66" t="n">
        <f aca="false">(LE5+LL5+LT5+MA5)*2.8+(LF5+LM5+LU5+MB5)*5+(LG5+LN5+LV5+MC5)*7.5+(LH5+LO5+LW5+MD5)*5.5+(LI5+LP5+LX5+ME5)*9+(LJ5+LQ5+LY5+MF5)*7.5+(LK5+LR5+LZ5+MG5)*6.5+LS5*2</f>
        <v>30</v>
      </c>
      <c r="MI5" s="68" t="n">
        <f aca="false">AM5+BQ5+CN5+DR5+EV5+FZ5+HK5+IO5+JS5+LD5+MH5</f>
        <v>280</v>
      </c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58" t="s">
        <v>20</v>
      </c>
      <c r="B6" s="58" t="s">
        <v>12</v>
      </c>
      <c r="C6" s="69"/>
      <c r="D6" s="70" t="n">
        <v>1</v>
      </c>
      <c r="E6" s="71"/>
      <c r="F6" s="62"/>
      <c r="G6" s="71"/>
      <c r="H6" s="72"/>
      <c r="I6" s="73"/>
      <c r="J6" s="69"/>
      <c r="K6" s="70"/>
      <c r="L6" s="71"/>
      <c r="M6" s="62" t="n">
        <v>1</v>
      </c>
      <c r="N6" s="71"/>
      <c r="O6" s="72"/>
      <c r="P6" s="73"/>
      <c r="Q6" s="74"/>
      <c r="R6" s="69"/>
      <c r="S6" s="70"/>
      <c r="T6" s="71"/>
      <c r="U6" s="62"/>
      <c r="V6" s="71"/>
      <c r="W6" s="72"/>
      <c r="X6" s="73" t="n">
        <v>1</v>
      </c>
      <c r="Y6" s="69"/>
      <c r="Z6" s="70" t="n">
        <v>1</v>
      </c>
      <c r="AA6" s="71"/>
      <c r="AB6" s="62"/>
      <c r="AC6" s="71"/>
      <c r="AD6" s="72"/>
      <c r="AE6" s="73"/>
      <c r="AF6" s="69"/>
      <c r="AG6" s="70"/>
      <c r="AH6" s="71"/>
      <c r="AI6" s="62" t="n">
        <v>1</v>
      </c>
      <c r="AJ6" s="71"/>
      <c r="AK6" s="72"/>
      <c r="AL6" s="73"/>
      <c r="AM6" s="66" t="n">
        <f aca="false">(C6+J6+R6+Y6+AF6)*2.8+(D6+K6+S6+Z6+AG6)*5+(E6+L6+T6+AA6+AH6)*7.5+(F6+M6+U6+AB6+AI6)*5.5+(G6+N6+V6+AC6+AJ6)*9+(H6+O6+W6+AD6+AK6)*7.5+(I6+P6+X6+AE6+AL6)*6.5+Q6*2</f>
        <v>27.5</v>
      </c>
      <c r="AN6" s="69"/>
      <c r="AO6" s="70"/>
      <c r="AP6" s="71"/>
      <c r="AQ6" s="62"/>
      <c r="AR6" s="71"/>
      <c r="AS6" s="72"/>
      <c r="AT6" s="73" t="n">
        <v>1</v>
      </c>
      <c r="AU6" s="74"/>
      <c r="AV6" s="69"/>
      <c r="AW6" s="70" t="n">
        <v>1</v>
      </c>
      <c r="AX6" s="71"/>
      <c r="AY6" s="62"/>
      <c r="AZ6" s="71"/>
      <c r="BA6" s="72"/>
      <c r="BB6" s="73"/>
      <c r="BC6" s="69"/>
      <c r="BD6" s="70"/>
      <c r="BE6" s="71"/>
      <c r="BF6" s="62" t="n">
        <v>1</v>
      </c>
      <c r="BG6" s="71"/>
      <c r="BH6" s="72"/>
      <c r="BI6" s="73"/>
      <c r="BJ6" s="69"/>
      <c r="BK6" s="70"/>
      <c r="BL6" s="71"/>
      <c r="BM6" s="62"/>
      <c r="BN6" s="71"/>
      <c r="BO6" s="72"/>
      <c r="BP6" s="73" t="n">
        <v>1</v>
      </c>
      <c r="BQ6" s="66" t="n">
        <f aca="false">(AN6+AV6+BC6+BJ6)*2.8+(AO6+AW6+BD6+BK6)*5+(AP6+AX6+BE6+BL6)*7.5+(AQ6+AY6+BF6+BM6)*5.5+(AR6+AZ6+BG6+BN6)*9+(AS6+BA6+BH6+BO6)*7.5+(AT6+BB6+BI6+BP6)*6.5+AU6*2</f>
        <v>23.5</v>
      </c>
      <c r="BR6" s="69"/>
      <c r="BS6" s="70" t="n">
        <v>1</v>
      </c>
      <c r="BT6" s="71"/>
      <c r="BU6" s="62"/>
      <c r="BV6" s="71"/>
      <c r="BW6" s="72"/>
      <c r="BX6" s="73"/>
      <c r="BY6" s="74"/>
      <c r="BZ6" s="69"/>
      <c r="CA6" s="70"/>
      <c r="CB6" s="71"/>
      <c r="CC6" s="62" t="n">
        <v>1</v>
      </c>
      <c r="CD6" s="71"/>
      <c r="CE6" s="72"/>
      <c r="CF6" s="73"/>
      <c r="CG6" s="69"/>
      <c r="CH6" s="70"/>
      <c r="CI6" s="71"/>
      <c r="CJ6" s="62"/>
      <c r="CK6" s="71"/>
      <c r="CL6" s="72"/>
      <c r="CM6" s="73" t="n">
        <v>1</v>
      </c>
      <c r="CN6" s="66" t="n">
        <f aca="false">(BR6+BZ6+CG6)*2.8+(BS6+CA6+CH6)*5+(BT6+CB6+CI6)*7.5+(BU6+CC6+CJ6)*5.5+(BV6+CD6+CK6)*9+(BW6+CE6+CL6)*7.5+(BX6+CF6+CM6)*6.5+BY6*2</f>
        <v>17</v>
      </c>
      <c r="CO6" s="69"/>
      <c r="CP6" s="70" t="n">
        <v>1</v>
      </c>
      <c r="CQ6" s="71"/>
      <c r="CR6" s="62"/>
      <c r="CS6" s="71"/>
      <c r="CT6" s="72"/>
      <c r="CU6" s="73"/>
      <c r="CV6" s="74"/>
      <c r="CW6" s="69"/>
      <c r="CX6" s="70"/>
      <c r="CY6" s="71"/>
      <c r="CZ6" s="62" t="n">
        <v>1</v>
      </c>
      <c r="DA6" s="71"/>
      <c r="DB6" s="72"/>
      <c r="DC6" s="73"/>
      <c r="DD6" s="69"/>
      <c r="DE6" s="70"/>
      <c r="DF6" s="71"/>
      <c r="DG6" s="62"/>
      <c r="DH6" s="71"/>
      <c r="DI6" s="72"/>
      <c r="DJ6" s="73" t="n">
        <v>1</v>
      </c>
      <c r="DK6" s="69"/>
      <c r="DL6" s="70" t="n">
        <v>1</v>
      </c>
      <c r="DM6" s="71"/>
      <c r="DN6" s="62"/>
      <c r="DO6" s="71"/>
      <c r="DP6" s="72"/>
      <c r="DQ6" s="73"/>
      <c r="DR6" s="66" t="n">
        <f aca="false">(CO6+CW6+DD6+DK6)*2.8+(CP6+CX6+DE6+DL6)*5+(CQ6+CY6+DF6+DM6)*7.5+(CR6+CZ6+DG6+DN6)*5.5+(CS6+DA6+DH6+DO6)*9+(CT6+DB6+DI6+DP6)*7.5+(CU6+DC6+DJ6+DQ6)*6.5+CV6*2</f>
        <v>22</v>
      </c>
      <c r="DS6" s="69"/>
      <c r="DT6" s="70"/>
      <c r="DU6" s="71"/>
      <c r="DV6" s="62" t="n">
        <v>1</v>
      </c>
      <c r="DW6" s="71"/>
      <c r="DX6" s="72"/>
      <c r="DY6" s="73"/>
      <c r="DZ6" s="69"/>
      <c r="EA6" s="70"/>
      <c r="EB6" s="71"/>
      <c r="EC6" s="62"/>
      <c r="ED6" s="71"/>
      <c r="EE6" s="72"/>
      <c r="EF6" s="73" t="n">
        <v>1</v>
      </c>
      <c r="EG6" s="74"/>
      <c r="EH6" s="69"/>
      <c r="EI6" s="70" t="n">
        <v>1</v>
      </c>
      <c r="EJ6" s="71"/>
      <c r="EK6" s="62"/>
      <c r="EL6" s="71"/>
      <c r="EM6" s="72"/>
      <c r="EN6" s="73"/>
      <c r="EO6" s="69"/>
      <c r="EP6" s="70"/>
      <c r="EQ6" s="71"/>
      <c r="ER6" s="62" t="n">
        <v>1</v>
      </c>
      <c r="ES6" s="71"/>
      <c r="ET6" s="72"/>
      <c r="EU6" s="73"/>
      <c r="EV6" s="66" t="n">
        <f aca="false">(DS6+DZ6+EH6+EO6)*2.8+(DT6+EA6+EI6+EP6)*5+(DU6+EB6+EJ6+EQ6)*7.5+(DV6+EC6+EK6+ER6)*5.5+(DW6+ED6+EL6+ES6)*9+(DX6+EE6+EM6+ET6)*7.5+(DY6+EF6+EN6+EU6)*6.5+EG6*2</f>
        <v>22.5</v>
      </c>
      <c r="EW6" s="69"/>
      <c r="EX6" s="70"/>
      <c r="EY6" s="71"/>
      <c r="EZ6" s="62"/>
      <c r="FA6" s="71"/>
      <c r="FB6" s="72"/>
      <c r="FC6" s="73" t="n">
        <v>1</v>
      </c>
      <c r="FD6" s="69"/>
      <c r="FE6" s="70" t="n">
        <v>1</v>
      </c>
      <c r="FF6" s="71"/>
      <c r="FG6" s="62"/>
      <c r="FH6" s="71"/>
      <c r="FI6" s="72"/>
      <c r="FJ6" s="73"/>
      <c r="FK6" s="74"/>
      <c r="FL6" s="69"/>
      <c r="FM6" s="70"/>
      <c r="FN6" s="71"/>
      <c r="FO6" s="62" t="n">
        <v>1</v>
      </c>
      <c r="FP6" s="71"/>
      <c r="FQ6" s="72"/>
      <c r="FR6" s="73"/>
      <c r="FS6" s="69"/>
      <c r="FT6" s="70"/>
      <c r="FU6" s="71"/>
      <c r="FV6" s="62"/>
      <c r="FW6" s="71"/>
      <c r="FX6" s="72"/>
      <c r="FY6" s="73" t="n">
        <v>1</v>
      </c>
      <c r="FZ6" s="66" t="n">
        <f aca="false">(EW6+FD6+FL6+FS6)*2.8+(EX6+FE6+FM6+FT6)*5+(EY6+FF6+FN6+FU6)*7.5+(EZ6+FG6+FO6+FV6)*5.5+(FA6+FH6+FP6+FW6)*9+(FB6+FI6+FQ6+FX6)*7.5+(FC6+FJ6+FR6+FY6)*6.5+FK6*2</f>
        <v>23.5</v>
      </c>
      <c r="GA6" s="69"/>
      <c r="GB6" s="70" t="n">
        <v>1</v>
      </c>
      <c r="GC6" s="71"/>
      <c r="GD6" s="62"/>
      <c r="GE6" s="71"/>
      <c r="GF6" s="72"/>
      <c r="GG6" s="73"/>
      <c r="GH6" s="69"/>
      <c r="GI6" s="70"/>
      <c r="GJ6" s="71"/>
      <c r="GK6" s="62" t="n">
        <v>1</v>
      </c>
      <c r="GL6" s="71"/>
      <c r="GM6" s="72"/>
      <c r="GN6" s="73"/>
      <c r="GO6" s="74"/>
      <c r="GP6" s="69"/>
      <c r="GQ6" s="70"/>
      <c r="GR6" s="71"/>
      <c r="GS6" s="62"/>
      <c r="GT6" s="71"/>
      <c r="GU6" s="72"/>
      <c r="GV6" s="73" t="n">
        <v>1</v>
      </c>
      <c r="GW6" s="69"/>
      <c r="GX6" s="70" t="n">
        <v>1</v>
      </c>
      <c r="GY6" s="71"/>
      <c r="GZ6" s="62"/>
      <c r="HA6" s="71"/>
      <c r="HB6" s="72"/>
      <c r="HC6" s="73"/>
      <c r="HD6" s="69"/>
      <c r="HE6" s="70"/>
      <c r="HF6" s="71"/>
      <c r="HG6" s="62" t="n">
        <v>1</v>
      </c>
      <c r="HH6" s="71"/>
      <c r="HI6" s="72"/>
      <c r="HJ6" s="73"/>
      <c r="HK6" s="66" t="n">
        <f aca="false">(GA6+GH6+GP6+GW6+HD6)*2.8+(GB6+GI6+GQ6+GX6+HE6)*5+(GC6+GJ6+GR6+GY6+HF6)*7.5+(GD6+GK6+GS6+GZ6+HG6)*5.5+(GE6+GL6+GT6+HA6+HH6)*9+(GF6+GM6+GU6+HB6+HI6)*7.5+(GG6+GN6+GV6+HC6+HJ6)*6.5+GO6*2</f>
        <v>27.5</v>
      </c>
      <c r="HL6" s="69"/>
      <c r="HM6" s="70"/>
      <c r="HN6" s="71"/>
      <c r="HO6" s="62"/>
      <c r="HP6" s="71"/>
      <c r="HQ6" s="72"/>
      <c r="HR6" s="73" t="n">
        <v>1</v>
      </c>
      <c r="HS6" s="74"/>
      <c r="HT6" s="69"/>
      <c r="HU6" s="70" t="n">
        <v>1</v>
      </c>
      <c r="HV6" s="71"/>
      <c r="HW6" s="62"/>
      <c r="HX6" s="71"/>
      <c r="HY6" s="72"/>
      <c r="HZ6" s="73"/>
      <c r="IA6" s="69"/>
      <c r="IB6" s="70"/>
      <c r="IC6" s="71"/>
      <c r="ID6" s="62" t="n">
        <v>1</v>
      </c>
      <c r="IE6" s="71"/>
      <c r="IF6" s="72"/>
      <c r="IG6" s="73"/>
      <c r="IH6" s="69"/>
      <c r="II6" s="70"/>
      <c r="IJ6" s="71"/>
      <c r="IK6" s="62"/>
      <c r="IL6" s="71"/>
      <c r="IM6" s="72"/>
      <c r="IN6" s="73" t="n">
        <v>1</v>
      </c>
      <c r="IO6" s="66" t="n">
        <f aca="false">(HL6+HT6+IA6+IH6)*2.8+(HM6+HU6+IB6+II6)*5+(HN6+HV6+IC6+IJ6)*7.5+(HO6+HW6+ID6+IK6)*5.5+(HP6+HX6+IE6+IL6)*9+(HQ6+HY6+IF6+IM6)*7.5+(HR6+HZ6+IG6+IN6)*6.5+HS6*2</f>
        <v>23.5</v>
      </c>
      <c r="IP6" s="69"/>
      <c r="IQ6" s="70" t="n">
        <v>1</v>
      </c>
      <c r="IR6" s="71"/>
      <c r="IS6" s="62"/>
      <c r="IT6" s="71"/>
      <c r="IU6" s="72"/>
      <c r="IV6" s="73"/>
      <c r="IW6" s="69"/>
      <c r="IX6" s="70"/>
      <c r="IY6" s="71"/>
      <c r="IZ6" s="62" t="n">
        <v>1</v>
      </c>
      <c r="JA6" s="71"/>
      <c r="JB6" s="72"/>
      <c r="JC6" s="73"/>
      <c r="JD6" s="67"/>
      <c r="JE6" s="69"/>
      <c r="JF6" s="70"/>
      <c r="JG6" s="71"/>
      <c r="JH6" s="62"/>
      <c r="JI6" s="71"/>
      <c r="JJ6" s="72"/>
      <c r="JK6" s="73" t="n">
        <v>1</v>
      </c>
      <c r="JL6" s="69"/>
      <c r="JM6" s="70" t="n">
        <v>1</v>
      </c>
      <c r="JN6" s="71"/>
      <c r="JO6" s="62"/>
      <c r="JP6" s="71"/>
      <c r="JQ6" s="72"/>
      <c r="JR6" s="73"/>
      <c r="JS6" s="66" t="n">
        <f aca="false">(IP6+IW6+JE6+JL6)*2.8+(IQ6+IX6+JF6+JM6)*5+(IR6+IY6+JG6+JN6)*7.5+(IS6+IZ6+JH6+JO6)*5.5+(IT6+JA6+JI6+JP6)*9+(IU6+JB6+JJ6+JQ6)*7.5+(IV6+JC6+JK6+JR6)*6.5+JD6*2</f>
        <v>22</v>
      </c>
      <c r="JT6" s="69"/>
      <c r="JU6" s="70"/>
      <c r="JV6" s="71"/>
      <c r="JW6" s="62" t="n">
        <v>1</v>
      </c>
      <c r="JX6" s="71"/>
      <c r="JY6" s="72"/>
      <c r="JZ6" s="73"/>
      <c r="KA6" s="69"/>
      <c r="KB6" s="70"/>
      <c r="KC6" s="71"/>
      <c r="KD6" s="62"/>
      <c r="KE6" s="71"/>
      <c r="KF6" s="72"/>
      <c r="KG6" s="73" t="n">
        <v>1</v>
      </c>
      <c r="KH6" s="67"/>
      <c r="KI6" s="69"/>
      <c r="KJ6" s="70" t="n">
        <v>1</v>
      </c>
      <c r="KK6" s="71"/>
      <c r="KL6" s="62"/>
      <c r="KM6" s="71"/>
      <c r="KN6" s="72"/>
      <c r="KO6" s="73"/>
      <c r="KP6" s="69"/>
      <c r="KQ6" s="70"/>
      <c r="KR6" s="71"/>
      <c r="KS6" s="62" t="n">
        <v>1</v>
      </c>
      <c r="KT6" s="71"/>
      <c r="KU6" s="72"/>
      <c r="KV6" s="73"/>
      <c r="KW6" s="69"/>
      <c r="KX6" s="70"/>
      <c r="KY6" s="71"/>
      <c r="KZ6" s="62"/>
      <c r="LA6" s="71"/>
      <c r="LB6" s="72"/>
      <c r="LC6" s="73" t="n">
        <v>1</v>
      </c>
      <c r="LD6" s="66" t="n">
        <f aca="false">(JT6+KA6+KI6+KP6+KW6)*2.8+(JU6+KB6+KJ6+KQ6+KX6)*5+(JV6+KC6+KK6+KR6+KY6)*7.5+(JW6+KD6+KL6+KS6+KZ6)*5.5+(JX6+KE6+KM6+KT6+LA6)*9+(JY6+KF6+KN6+KU6+LB6)*7.5+(JZ6+KG6+KO6+KV6+LC6)*6.5+KH6*2</f>
        <v>29</v>
      </c>
      <c r="LE6" s="69"/>
      <c r="LF6" s="70" t="n">
        <v>1</v>
      </c>
      <c r="LG6" s="71"/>
      <c r="LH6" s="62"/>
      <c r="LI6" s="71"/>
      <c r="LJ6" s="72"/>
      <c r="LK6" s="73"/>
      <c r="LL6" s="69"/>
      <c r="LM6" s="70"/>
      <c r="LN6" s="71"/>
      <c r="LO6" s="62" t="n">
        <v>1</v>
      </c>
      <c r="LP6" s="71"/>
      <c r="LQ6" s="72"/>
      <c r="LR6" s="73"/>
      <c r="LS6" s="67"/>
      <c r="LT6" s="69"/>
      <c r="LU6" s="70"/>
      <c r="LV6" s="71"/>
      <c r="LW6" s="62"/>
      <c r="LX6" s="71"/>
      <c r="LY6" s="72"/>
      <c r="LZ6" s="73" t="n">
        <v>1</v>
      </c>
      <c r="MA6" s="69"/>
      <c r="MB6" s="70" t="n">
        <v>1</v>
      </c>
      <c r="MC6" s="71"/>
      <c r="MD6" s="62"/>
      <c r="ME6" s="71"/>
      <c r="MF6" s="72"/>
      <c r="MG6" s="73"/>
      <c r="MH6" s="66" t="n">
        <f aca="false">(LE6+LL6+LT6+MA6)*2.8+(LF6+LM6+LU6+MB6)*5+(LG6+LN6+LV6+MC6)*7.5+(LH6+LO6+LW6+MD6)*5.5+(LI6+LP6+LX6+ME6)*9+(LJ6+LQ6+LY6+MF6)*7.5+(LK6+LR6+LZ6+MG6)*6.5+LS6*2</f>
        <v>22</v>
      </c>
      <c r="MI6" s="68" t="n">
        <f aca="false">AM6+BQ6+CN6+DR6+EV6+FZ6+HK6+IO6+JS6+LD6+MH6</f>
        <v>260</v>
      </c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58" t="s">
        <v>24</v>
      </c>
      <c r="B7" s="58" t="s">
        <v>26</v>
      </c>
      <c r="C7" s="69"/>
      <c r="D7" s="70" t="n">
        <v>3</v>
      </c>
      <c r="E7" s="71"/>
      <c r="F7" s="62"/>
      <c r="G7" s="71"/>
      <c r="H7" s="72"/>
      <c r="I7" s="73"/>
      <c r="J7" s="69"/>
      <c r="K7" s="70" t="n">
        <v>3</v>
      </c>
      <c r="L7" s="71"/>
      <c r="M7" s="62"/>
      <c r="N7" s="71"/>
      <c r="O7" s="72"/>
      <c r="P7" s="73"/>
      <c r="Q7" s="74" t="n">
        <v>1</v>
      </c>
      <c r="R7" s="69"/>
      <c r="S7" s="70" t="n">
        <v>3</v>
      </c>
      <c r="T7" s="71"/>
      <c r="U7" s="62"/>
      <c r="V7" s="71"/>
      <c r="W7" s="72"/>
      <c r="X7" s="73"/>
      <c r="Y7" s="69"/>
      <c r="Z7" s="70" t="n">
        <v>3</v>
      </c>
      <c r="AA7" s="71"/>
      <c r="AB7" s="62"/>
      <c r="AC7" s="71"/>
      <c r="AD7" s="72"/>
      <c r="AE7" s="73"/>
      <c r="AF7" s="69"/>
      <c r="AG7" s="70" t="n">
        <v>3</v>
      </c>
      <c r="AH7" s="71"/>
      <c r="AI7" s="62"/>
      <c r="AJ7" s="71"/>
      <c r="AK7" s="72"/>
      <c r="AL7" s="73"/>
      <c r="AM7" s="66" t="n">
        <f aca="false">(C7+J7+R7+Y7+AF7)*2.8+(D7+K7+S7+Z7+AG7)*5+(E7+L7+T7+AA7+AH7)*7.5+(F7+M7+U7+AB7+AI7)*5.5+(G7+N7+V7+AC7+AJ7)*9+(H7+O7+W7+AD7+AK7)*7.5+(I7+P7+X7+AE7+AL7)*6.5+Q7*2</f>
        <v>77</v>
      </c>
      <c r="AN7" s="69"/>
      <c r="AO7" s="70" t="n">
        <v>3</v>
      </c>
      <c r="AP7" s="71"/>
      <c r="AQ7" s="62"/>
      <c r="AR7" s="71"/>
      <c r="AS7" s="72"/>
      <c r="AT7" s="73"/>
      <c r="AU7" s="74" t="n">
        <v>1</v>
      </c>
      <c r="AV7" s="69"/>
      <c r="AW7" s="70" t="n">
        <v>3</v>
      </c>
      <c r="AX7" s="71"/>
      <c r="AY7" s="62"/>
      <c r="AZ7" s="71"/>
      <c r="BA7" s="72"/>
      <c r="BB7" s="73"/>
      <c r="BC7" s="69"/>
      <c r="BD7" s="70" t="n">
        <v>3</v>
      </c>
      <c r="BE7" s="71"/>
      <c r="BF7" s="62"/>
      <c r="BG7" s="71"/>
      <c r="BH7" s="72"/>
      <c r="BI7" s="73"/>
      <c r="BJ7" s="69"/>
      <c r="BK7" s="70" t="n">
        <v>3</v>
      </c>
      <c r="BL7" s="71"/>
      <c r="BM7" s="62"/>
      <c r="BN7" s="71"/>
      <c r="BO7" s="72"/>
      <c r="BP7" s="73"/>
      <c r="BQ7" s="66" t="n">
        <f aca="false">(AN7+AV7+BC7+BJ7)*2.8+(AO7+AW7+BD7+BK7)*5+(AP7+AX7+BE7+BL7)*7.5+(AQ7+AY7+BF7+BM7)*5.5+(AR7+AZ7+BG7+BN7)*9+(AS7+BA7+BH7+BO7)*7.5+(AT7+BB7+BI7+BP7)*6.5+AU7*2</f>
        <v>62</v>
      </c>
      <c r="BR7" s="69"/>
      <c r="BS7" s="70" t="n">
        <v>3</v>
      </c>
      <c r="BT7" s="71"/>
      <c r="BU7" s="62"/>
      <c r="BV7" s="71"/>
      <c r="BW7" s="72"/>
      <c r="BX7" s="73"/>
      <c r="BY7" s="74" t="n">
        <v>1</v>
      </c>
      <c r="BZ7" s="69"/>
      <c r="CA7" s="70" t="n">
        <v>3</v>
      </c>
      <c r="CB7" s="71"/>
      <c r="CC7" s="62"/>
      <c r="CD7" s="71"/>
      <c r="CE7" s="72"/>
      <c r="CF7" s="73"/>
      <c r="CG7" s="69"/>
      <c r="CH7" s="70" t="n">
        <v>3</v>
      </c>
      <c r="CI7" s="71"/>
      <c r="CJ7" s="62"/>
      <c r="CK7" s="71"/>
      <c r="CL7" s="72"/>
      <c r="CM7" s="73"/>
      <c r="CN7" s="66" t="n">
        <f aca="false">(BR7+BZ7+CG7)*2.8+(BS7+CA7+CH7)*5+(BT7+CB7+CI7)*7.5+(BU7+CC7+CJ7)*5.5+(BV7+CD7+CK7)*9+(BW7+CE7+CL7)*7.5+(BX7+CF7+CM7)*6.5+BY7*2</f>
        <v>47</v>
      </c>
      <c r="CO7" s="69"/>
      <c r="CP7" s="70" t="n">
        <v>3</v>
      </c>
      <c r="CQ7" s="71"/>
      <c r="CR7" s="62"/>
      <c r="CS7" s="71"/>
      <c r="CT7" s="72"/>
      <c r="CU7" s="73"/>
      <c r="CV7" s="74" t="n">
        <v>1</v>
      </c>
      <c r="CW7" s="69"/>
      <c r="CX7" s="70" t="n">
        <v>3</v>
      </c>
      <c r="CY7" s="71"/>
      <c r="CZ7" s="62"/>
      <c r="DA7" s="71"/>
      <c r="DB7" s="72"/>
      <c r="DC7" s="73"/>
      <c r="DD7" s="69"/>
      <c r="DE7" s="70" t="n">
        <v>3</v>
      </c>
      <c r="DF7" s="71"/>
      <c r="DG7" s="62"/>
      <c r="DH7" s="71"/>
      <c r="DI7" s="72"/>
      <c r="DJ7" s="73"/>
      <c r="DK7" s="69"/>
      <c r="DL7" s="70" t="n">
        <v>3</v>
      </c>
      <c r="DM7" s="71"/>
      <c r="DN7" s="62"/>
      <c r="DO7" s="71"/>
      <c r="DP7" s="72"/>
      <c r="DQ7" s="73"/>
      <c r="DR7" s="66" t="n">
        <f aca="false">(CO7+CW7+DD7+DK7)*2.8+(CP7+CX7+DE7+DL7)*5+(CQ7+CY7+DF7+DM7)*7.5+(CR7+CZ7+DG7+DN7)*5.5+(CS7+DA7+DH7+DO7)*9+(CT7+DB7+DI7+DP7)*7.5+(CU7+DC7+DJ7+DQ7)*6.5+CV7*2</f>
        <v>62</v>
      </c>
      <c r="DS7" s="69"/>
      <c r="DT7" s="70" t="n">
        <v>3</v>
      </c>
      <c r="DU7" s="71"/>
      <c r="DV7" s="62"/>
      <c r="DW7" s="71"/>
      <c r="DX7" s="72"/>
      <c r="DY7" s="73"/>
      <c r="DZ7" s="69"/>
      <c r="EA7" s="70" t="n">
        <v>3</v>
      </c>
      <c r="EB7" s="71"/>
      <c r="EC7" s="62"/>
      <c r="ED7" s="71"/>
      <c r="EE7" s="72"/>
      <c r="EF7" s="73"/>
      <c r="EG7" s="74" t="n">
        <v>1</v>
      </c>
      <c r="EH7" s="69"/>
      <c r="EI7" s="70" t="n">
        <v>3</v>
      </c>
      <c r="EJ7" s="71"/>
      <c r="EK7" s="62"/>
      <c r="EL7" s="71"/>
      <c r="EM7" s="72"/>
      <c r="EN7" s="73"/>
      <c r="EO7" s="69"/>
      <c r="EP7" s="70" t="n">
        <v>3</v>
      </c>
      <c r="EQ7" s="71"/>
      <c r="ER7" s="62"/>
      <c r="ES7" s="71"/>
      <c r="ET7" s="72"/>
      <c r="EU7" s="73"/>
      <c r="EV7" s="66" t="n">
        <f aca="false">(DS7+DZ7+EH7+EO7)*2.8+(DT7+EA7+EI7+EP7)*5+(DU7+EB7+EJ7+EQ7)*7.5+(DV7+EC7+EK7+ER7)*5.5+(DW7+ED7+EL7+ES7)*9+(DX7+EE7+EM7+ET7)*7.5+(DY7+EF7+EN7+EU7)*6.5+EG7*2</f>
        <v>62</v>
      </c>
      <c r="EW7" s="69"/>
      <c r="EX7" s="70" t="n">
        <v>3</v>
      </c>
      <c r="EY7" s="71"/>
      <c r="EZ7" s="62"/>
      <c r="FA7" s="71"/>
      <c r="FB7" s="72"/>
      <c r="FC7" s="73"/>
      <c r="FD7" s="69"/>
      <c r="FE7" s="70" t="n">
        <v>3</v>
      </c>
      <c r="FF7" s="71"/>
      <c r="FG7" s="62"/>
      <c r="FH7" s="71"/>
      <c r="FI7" s="72"/>
      <c r="FJ7" s="73"/>
      <c r="FK7" s="74" t="n">
        <v>1</v>
      </c>
      <c r="FL7" s="69"/>
      <c r="FM7" s="70" t="n">
        <v>3</v>
      </c>
      <c r="FN7" s="71"/>
      <c r="FO7" s="62"/>
      <c r="FP7" s="71"/>
      <c r="FQ7" s="72"/>
      <c r="FR7" s="73"/>
      <c r="FS7" s="69"/>
      <c r="FT7" s="70" t="n">
        <v>3</v>
      </c>
      <c r="FU7" s="71"/>
      <c r="FV7" s="62"/>
      <c r="FW7" s="71"/>
      <c r="FX7" s="72"/>
      <c r="FY7" s="73"/>
      <c r="FZ7" s="66" t="n">
        <f aca="false">(EW7+FD7+FL7+FS7)*2.8+(EX7+FE7+FM7+FT7)*5+(EY7+FF7+FN7+FU7)*7.5+(EZ7+FG7+FO7+FV7)*5.5+(FA7+FH7+FP7+FW7)*9+(FB7+FI7+FQ7+FX7)*7.5+(FC7+FJ7+FR7+FY7)*6.5+FK7*2</f>
        <v>62</v>
      </c>
      <c r="GA7" s="69"/>
      <c r="GB7" s="70" t="n">
        <v>3</v>
      </c>
      <c r="GC7" s="71"/>
      <c r="GD7" s="62"/>
      <c r="GE7" s="71"/>
      <c r="GF7" s="72"/>
      <c r="GG7" s="73"/>
      <c r="GH7" s="69"/>
      <c r="GI7" s="70" t="n">
        <v>3</v>
      </c>
      <c r="GJ7" s="71"/>
      <c r="GK7" s="62"/>
      <c r="GL7" s="71"/>
      <c r="GM7" s="72"/>
      <c r="GN7" s="73"/>
      <c r="GO7" s="74" t="n">
        <v>1</v>
      </c>
      <c r="GP7" s="69"/>
      <c r="GQ7" s="70" t="n">
        <v>3</v>
      </c>
      <c r="GR7" s="71"/>
      <c r="GS7" s="62"/>
      <c r="GT7" s="71"/>
      <c r="GU7" s="72"/>
      <c r="GV7" s="73"/>
      <c r="GW7" s="69"/>
      <c r="GX7" s="70" t="n">
        <v>3</v>
      </c>
      <c r="GY7" s="71"/>
      <c r="GZ7" s="62"/>
      <c r="HA7" s="71"/>
      <c r="HB7" s="72"/>
      <c r="HC7" s="73"/>
      <c r="HD7" s="69"/>
      <c r="HE7" s="70" t="n">
        <v>3</v>
      </c>
      <c r="HF7" s="71"/>
      <c r="HG7" s="62"/>
      <c r="HH7" s="71"/>
      <c r="HI7" s="72"/>
      <c r="HJ7" s="73"/>
      <c r="HK7" s="66" t="n">
        <f aca="false">(GA7+GH7+GP7+GW7+HD7)*2.8+(GB7+GI7+GQ7+GX7+HE7)*5+(GC7+GJ7+GR7+GY7+HF7)*7.5+(GD7+GK7+GS7+GZ7+HG7)*5.5+(GE7+GL7+GT7+HA7+HH7)*9+(GF7+GM7+GU7+HB7+HI7)*7.5+(GG7+GN7+GV7+HC7+HJ7)*6.5+GO7*2</f>
        <v>77</v>
      </c>
      <c r="HL7" s="69"/>
      <c r="HM7" s="70" t="n">
        <v>3</v>
      </c>
      <c r="HN7" s="71"/>
      <c r="HO7" s="62"/>
      <c r="HP7" s="71"/>
      <c r="HQ7" s="72"/>
      <c r="HR7" s="73"/>
      <c r="HS7" s="74" t="n">
        <v>1</v>
      </c>
      <c r="HT7" s="69"/>
      <c r="HU7" s="70" t="n">
        <v>3</v>
      </c>
      <c r="HV7" s="71"/>
      <c r="HW7" s="62"/>
      <c r="HX7" s="71"/>
      <c r="HY7" s="72"/>
      <c r="HZ7" s="73"/>
      <c r="IA7" s="69"/>
      <c r="IB7" s="70" t="n">
        <v>3</v>
      </c>
      <c r="IC7" s="71"/>
      <c r="ID7" s="62"/>
      <c r="IE7" s="71"/>
      <c r="IF7" s="72"/>
      <c r="IG7" s="73"/>
      <c r="IH7" s="69"/>
      <c r="II7" s="70" t="n">
        <v>3</v>
      </c>
      <c r="IJ7" s="71"/>
      <c r="IK7" s="62"/>
      <c r="IL7" s="71"/>
      <c r="IM7" s="72"/>
      <c r="IN7" s="73"/>
      <c r="IO7" s="66" t="n">
        <f aca="false">(HL7+HT7+IA7+IH7)*2.8+(HM7+HU7+IB7+II7)*5+(HN7+HV7+IC7+IJ7)*7.5+(HO7+HW7+ID7+IK7)*5.5+(HP7+HX7+IE7+IL7)*9+(HQ7+HY7+IF7+IM7)*7.5+(HR7+HZ7+IG7+IN7)*6.5+HS7*2</f>
        <v>62</v>
      </c>
      <c r="IP7" s="69"/>
      <c r="IQ7" s="70" t="n">
        <v>3</v>
      </c>
      <c r="IR7" s="71"/>
      <c r="IS7" s="62"/>
      <c r="IT7" s="71"/>
      <c r="IU7" s="72"/>
      <c r="IV7" s="73"/>
      <c r="IW7" s="69"/>
      <c r="IX7" s="70" t="n">
        <v>3</v>
      </c>
      <c r="IY7" s="71"/>
      <c r="IZ7" s="62"/>
      <c r="JA7" s="71"/>
      <c r="JB7" s="72"/>
      <c r="JC7" s="73"/>
      <c r="JD7" s="67" t="n">
        <v>1</v>
      </c>
      <c r="JE7" s="69"/>
      <c r="JF7" s="70" t="n">
        <v>3</v>
      </c>
      <c r="JG7" s="71"/>
      <c r="JH7" s="62"/>
      <c r="JI7" s="71"/>
      <c r="JJ7" s="72"/>
      <c r="JK7" s="73"/>
      <c r="JL7" s="69"/>
      <c r="JM7" s="70" t="n">
        <v>3</v>
      </c>
      <c r="JN7" s="71"/>
      <c r="JO7" s="62"/>
      <c r="JP7" s="71"/>
      <c r="JQ7" s="72"/>
      <c r="JR7" s="73"/>
      <c r="JS7" s="66" t="n">
        <f aca="false">(IP7+IW7+JE7+JL7)*2.8+(IQ7+IX7+JF7+JM7)*5+(IR7+IY7+JG7+JN7)*7.5+(IS7+IZ7+JH7+JO7)*5.5+(IT7+JA7+JI7+JP7)*9+(IU7+JB7+JJ7+JQ7)*7.5+(IV7+JC7+JK7+JR7)*6.5+JD7*2</f>
        <v>62</v>
      </c>
      <c r="JT7" s="69"/>
      <c r="JU7" s="70" t="n">
        <v>3</v>
      </c>
      <c r="JV7" s="71"/>
      <c r="JW7" s="62"/>
      <c r="JX7" s="71"/>
      <c r="JY7" s="72"/>
      <c r="JZ7" s="73"/>
      <c r="KA7" s="69"/>
      <c r="KB7" s="70" t="n">
        <v>3</v>
      </c>
      <c r="KC7" s="71"/>
      <c r="KD7" s="62"/>
      <c r="KE7" s="71"/>
      <c r="KF7" s="72"/>
      <c r="KG7" s="73"/>
      <c r="KH7" s="67" t="n">
        <v>1</v>
      </c>
      <c r="KI7" s="69"/>
      <c r="KJ7" s="70" t="n">
        <v>3</v>
      </c>
      <c r="KK7" s="71"/>
      <c r="KL7" s="62"/>
      <c r="KM7" s="71"/>
      <c r="KN7" s="72"/>
      <c r="KO7" s="73"/>
      <c r="KP7" s="69"/>
      <c r="KQ7" s="70"/>
      <c r="KR7" s="71"/>
      <c r="KS7" s="62"/>
      <c r="KT7" s="71"/>
      <c r="KU7" s="72"/>
      <c r="KV7" s="73"/>
      <c r="KW7" s="69"/>
      <c r="KX7" s="70"/>
      <c r="KY7" s="71"/>
      <c r="KZ7" s="62"/>
      <c r="LA7" s="71"/>
      <c r="LB7" s="72"/>
      <c r="LC7" s="73"/>
      <c r="LD7" s="66" t="n">
        <f aca="false">(JT7+KA7+KI7+KP7+KW7)*2.8+(JU7+KB7+KJ7+KQ7+KX7)*5+(JV7+KC7+KK7+KR7+KY7)*7.5+(JW7+KD7+KL7+KS7+KZ7)*5.5+(JX7+KE7+KM7+KT7+LA7)*9+(JY7+KF7+KN7+KU7+LB7)*7.5+(JZ7+KG7+KO7+KV7+LC7)*6.5+KH7*2</f>
        <v>47</v>
      </c>
      <c r="LE7" s="69"/>
      <c r="LF7" s="70" t="n">
        <v>3</v>
      </c>
      <c r="LG7" s="71"/>
      <c r="LH7" s="62"/>
      <c r="LI7" s="71"/>
      <c r="LJ7" s="72"/>
      <c r="LK7" s="73"/>
      <c r="LL7" s="69"/>
      <c r="LM7" s="70" t="n">
        <v>3</v>
      </c>
      <c r="LN7" s="71"/>
      <c r="LO7" s="62"/>
      <c r="LP7" s="71"/>
      <c r="LQ7" s="72"/>
      <c r="LR7" s="73"/>
      <c r="LS7" s="67" t="n">
        <v>1</v>
      </c>
      <c r="LT7" s="69"/>
      <c r="LU7" s="70" t="n">
        <v>3</v>
      </c>
      <c r="LV7" s="71"/>
      <c r="LW7" s="62"/>
      <c r="LX7" s="71"/>
      <c r="LY7" s="72"/>
      <c r="LZ7" s="73"/>
      <c r="MA7" s="69"/>
      <c r="MB7" s="70" t="n">
        <v>3</v>
      </c>
      <c r="MC7" s="71"/>
      <c r="MD7" s="62"/>
      <c r="ME7" s="71"/>
      <c r="MF7" s="72"/>
      <c r="MG7" s="73"/>
      <c r="MH7" s="66" t="n">
        <f aca="false">(LE7+LL7+LT7+MA7)*2.8+(LF7+LM7+LU7+MB7)*5+(LG7+LN7+LV7+MC7)*7.5+(LH7+LO7+LW7+MD7)*5.5+(LI7+LP7+LX7+ME7)*9+(LJ7+LQ7+LY7+MF7)*7.5+(LK7+LR7+LZ7+MG7)*6.5+LS7*2</f>
        <v>62</v>
      </c>
      <c r="MI7" s="68" t="n">
        <f aca="false">AM7+BQ7+CN7+DR7+EV7+FZ7+HK7+IO7+JS7+LD7+MH7</f>
        <v>682</v>
      </c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58" t="s">
        <v>29</v>
      </c>
      <c r="B8" s="58" t="s">
        <v>31</v>
      </c>
      <c r="C8" s="69"/>
      <c r="D8" s="70" t="n">
        <v>1</v>
      </c>
      <c r="E8" s="71"/>
      <c r="F8" s="62"/>
      <c r="G8" s="71"/>
      <c r="H8" s="72"/>
      <c r="I8" s="73"/>
      <c r="J8" s="69"/>
      <c r="K8" s="70" t="n">
        <v>1</v>
      </c>
      <c r="L8" s="71"/>
      <c r="M8" s="62"/>
      <c r="N8" s="71"/>
      <c r="O8" s="72"/>
      <c r="P8" s="73"/>
      <c r="Q8" s="74"/>
      <c r="R8" s="69"/>
      <c r="S8" s="70" t="n">
        <v>1</v>
      </c>
      <c r="T8" s="71"/>
      <c r="U8" s="62"/>
      <c r="V8" s="71"/>
      <c r="W8" s="72"/>
      <c r="X8" s="73"/>
      <c r="Y8" s="69"/>
      <c r="Z8" s="70" t="n">
        <v>1</v>
      </c>
      <c r="AA8" s="71"/>
      <c r="AB8" s="62"/>
      <c r="AC8" s="71"/>
      <c r="AD8" s="72"/>
      <c r="AE8" s="73"/>
      <c r="AF8" s="69"/>
      <c r="AG8" s="70" t="n">
        <v>1</v>
      </c>
      <c r="AH8" s="71"/>
      <c r="AI8" s="62"/>
      <c r="AJ8" s="71"/>
      <c r="AK8" s="72"/>
      <c r="AL8" s="73"/>
      <c r="AM8" s="66" t="n">
        <f aca="false">(C8+J8+R8+Y8+AF8)*2.8+(D8+K8+S8+Z8+AG8)*5+(E8+L8+T8+AA8+AH8)*7.5+(F8+M8+U8+AB8+AI8)*5.5+(G8+N8+V8+AC8+AJ8)*9+(H8+O8+W8+AD8+AK8)*7.5+(I8+P8+X8+AE8+AL8)*6.5+Q8*2</f>
        <v>25</v>
      </c>
      <c r="AN8" s="69"/>
      <c r="AO8" s="70" t="n">
        <v>1</v>
      </c>
      <c r="AP8" s="71"/>
      <c r="AQ8" s="62"/>
      <c r="AR8" s="71"/>
      <c r="AS8" s="72"/>
      <c r="AT8" s="73"/>
      <c r="AU8" s="74"/>
      <c r="AV8" s="69"/>
      <c r="AW8" s="70" t="n">
        <v>1</v>
      </c>
      <c r="AX8" s="71"/>
      <c r="AY8" s="62"/>
      <c r="AZ8" s="71"/>
      <c r="BA8" s="72"/>
      <c r="BB8" s="73"/>
      <c r="BC8" s="69"/>
      <c r="BD8" s="70" t="n">
        <v>1</v>
      </c>
      <c r="BE8" s="71"/>
      <c r="BF8" s="62"/>
      <c r="BG8" s="71"/>
      <c r="BH8" s="72"/>
      <c r="BI8" s="73"/>
      <c r="BJ8" s="69"/>
      <c r="BK8" s="70" t="n">
        <v>1</v>
      </c>
      <c r="BL8" s="71"/>
      <c r="BM8" s="62"/>
      <c r="BN8" s="71"/>
      <c r="BO8" s="72"/>
      <c r="BP8" s="73"/>
      <c r="BQ8" s="66" t="n">
        <f aca="false">(AN8+AV8+BC8+BJ8)*2.8+(AO8+AW8+BD8+BK8)*5+(AP8+AX8+BE8+BL8)*7.5+(AQ8+AY8+BF8+BM8)*5.5+(AR8+AZ8+BG8+BN8)*9+(AS8+BA8+BH8+BO8)*7.5+(AT8+BB8+BI8+BP8)*6.5+AU8*2</f>
        <v>20</v>
      </c>
      <c r="BR8" s="69"/>
      <c r="BS8" s="70" t="n">
        <v>1</v>
      </c>
      <c r="BT8" s="71"/>
      <c r="BU8" s="62"/>
      <c r="BV8" s="71"/>
      <c r="BW8" s="72"/>
      <c r="BX8" s="73"/>
      <c r="BY8" s="74"/>
      <c r="BZ8" s="69"/>
      <c r="CA8" s="70" t="n">
        <v>1</v>
      </c>
      <c r="CB8" s="71"/>
      <c r="CC8" s="62"/>
      <c r="CD8" s="71"/>
      <c r="CE8" s="72"/>
      <c r="CF8" s="73"/>
      <c r="CG8" s="69"/>
      <c r="CH8" s="70" t="n">
        <v>1</v>
      </c>
      <c r="CI8" s="71"/>
      <c r="CJ8" s="62"/>
      <c r="CK8" s="71"/>
      <c r="CL8" s="72"/>
      <c r="CM8" s="73"/>
      <c r="CN8" s="66" t="n">
        <f aca="false">(BR8+BZ8+CG8)*2.8+(BS8+CA8+CH8)*5+(BT8+CB8+CI8)*7.5+(BU8+CC8+CJ8)*5.5+(BV8+CD8+CK8)*9+(BW8+CE8+CL8)*7.5+(BX8+CF8+CM8)*6.5+BY8*2</f>
        <v>15</v>
      </c>
      <c r="CO8" s="69"/>
      <c r="CP8" s="70" t="n">
        <v>1</v>
      </c>
      <c r="CQ8" s="71"/>
      <c r="CR8" s="62"/>
      <c r="CS8" s="71"/>
      <c r="CT8" s="72"/>
      <c r="CU8" s="73"/>
      <c r="CV8" s="74"/>
      <c r="CW8" s="69"/>
      <c r="CX8" s="70" t="n">
        <v>1</v>
      </c>
      <c r="CY8" s="71"/>
      <c r="CZ8" s="62"/>
      <c r="DA8" s="71"/>
      <c r="DB8" s="72"/>
      <c r="DC8" s="73"/>
      <c r="DD8" s="69"/>
      <c r="DE8" s="70" t="n">
        <v>1</v>
      </c>
      <c r="DF8" s="71"/>
      <c r="DG8" s="62"/>
      <c r="DH8" s="71"/>
      <c r="DI8" s="72"/>
      <c r="DJ8" s="73"/>
      <c r="DK8" s="69"/>
      <c r="DL8" s="70" t="n">
        <v>1</v>
      </c>
      <c r="DM8" s="71"/>
      <c r="DN8" s="62"/>
      <c r="DO8" s="71"/>
      <c r="DP8" s="72"/>
      <c r="DQ8" s="73"/>
      <c r="DR8" s="66" t="n">
        <f aca="false">(CO8+CW8+DD8+DK8)*2.8+(CP8+CX8+DE8+DL8)*5+(CQ8+CY8+DF8+DM8)*7.5+(CR8+CZ8+DG8+DN8)*5.5+(CS8+DA8+DH8+DO8)*9+(CT8+DB8+DI8+DP8)*7.5+(CU8+DC8+DJ8+DQ8)*6.5+CV8*2</f>
        <v>20</v>
      </c>
      <c r="DS8" s="69"/>
      <c r="DT8" s="70" t="n">
        <v>1</v>
      </c>
      <c r="DU8" s="71"/>
      <c r="DV8" s="62"/>
      <c r="DW8" s="71"/>
      <c r="DX8" s="72"/>
      <c r="DY8" s="73"/>
      <c r="DZ8" s="69"/>
      <c r="EA8" s="70" t="n">
        <v>1</v>
      </c>
      <c r="EB8" s="71"/>
      <c r="EC8" s="62"/>
      <c r="ED8" s="71"/>
      <c r="EE8" s="72"/>
      <c r="EF8" s="73"/>
      <c r="EG8" s="74"/>
      <c r="EH8" s="69"/>
      <c r="EI8" s="70" t="n">
        <v>1</v>
      </c>
      <c r="EJ8" s="71"/>
      <c r="EK8" s="62"/>
      <c r="EL8" s="71"/>
      <c r="EM8" s="72"/>
      <c r="EN8" s="73"/>
      <c r="EO8" s="69"/>
      <c r="EP8" s="70" t="n">
        <v>1</v>
      </c>
      <c r="EQ8" s="71"/>
      <c r="ER8" s="62"/>
      <c r="ES8" s="71"/>
      <c r="ET8" s="72"/>
      <c r="EU8" s="73"/>
      <c r="EV8" s="66" t="n">
        <f aca="false">(DS8+DZ8+EH8+EO8)*2.8+(DT8+EA8+EI8+EP8)*5+(DU8+EB8+EJ8+EQ8)*7.5+(DV8+EC8+EK8+ER8)*5.5+(DW8+ED8+EL8+ES8)*9+(DX8+EE8+EM8+ET8)*7.5+(DY8+EF8+EN8+EU8)*6.5+EG8*2</f>
        <v>20</v>
      </c>
      <c r="EW8" s="69"/>
      <c r="EX8" s="70" t="n">
        <v>1</v>
      </c>
      <c r="EY8" s="71"/>
      <c r="EZ8" s="62"/>
      <c r="FA8" s="71"/>
      <c r="FB8" s="72"/>
      <c r="FC8" s="73"/>
      <c r="FD8" s="69"/>
      <c r="FE8" s="70" t="n">
        <v>1</v>
      </c>
      <c r="FF8" s="71"/>
      <c r="FG8" s="62"/>
      <c r="FH8" s="71"/>
      <c r="FI8" s="72"/>
      <c r="FJ8" s="73"/>
      <c r="FK8" s="74"/>
      <c r="FL8" s="69"/>
      <c r="FM8" s="70" t="n">
        <v>1</v>
      </c>
      <c r="FN8" s="71"/>
      <c r="FO8" s="62"/>
      <c r="FP8" s="71"/>
      <c r="FQ8" s="72"/>
      <c r="FR8" s="73"/>
      <c r="FS8" s="69"/>
      <c r="FT8" s="70" t="n">
        <v>1</v>
      </c>
      <c r="FU8" s="71"/>
      <c r="FV8" s="62"/>
      <c r="FW8" s="71"/>
      <c r="FX8" s="72"/>
      <c r="FY8" s="73"/>
      <c r="FZ8" s="66" t="n">
        <f aca="false">(EW8+FD8+FL8+FS8)*2.8+(EX8+FE8+FM8+FT8)*5+(EY8+FF8+FN8+FU8)*7.5+(EZ8+FG8+FO8+FV8)*5.5+(FA8+FH8+FP8+FW8)*9+(FB8+FI8+FQ8+FX8)*7.5+(FC8+FJ8+FR8+FY8)*6.5+FK8*2</f>
        <v>20</v>
      </c>
      <c r="GA8" s="69"/>
      <c r="GB8" s="70" t="n">
        <v>1</v>
      </c>
      <c r="GC8" s="71"/>
      <c r="GD8" s="62"/>
      <c r="GE8" s="71"/>
      <c r="GF8" s="72"/>
      <c r="GG8" s="73"/>
      <c r="GH8" s="69"/>
      <c r="GI8" s="70" t="n">
        <v>1</v>
      </c>
      <c r="GJ8" s="71"/>
      <c r="GK8" s="62"/>
      <c r="GL8" s="71"/>
      <c r="GM8" s="72"/>
      <c r="GN8" s="73"/>
      <c r="GO8" s="74"/>
      <c r="GP8" s="69"/>
      <c r="GQ8" s="70" t="n">
        <v>1</v>
      </c>
      <c r="GR8" s="71"/>
      <c r="GS8" s="62"/>
      <c r="GT8" s="71"/>
      <c r="GU8" s="72"/>
      <c r="GV8" s="73"/>
      <c r="GW8" s="69"/>
      <c r="GX8" s="70" t="n">
        <v>1</v>
      </c>
      <c r="GY8" s="71"/>
      <c r="GZ8" s="62"/>
      <c r="HA8" s="71"/>
      <c r="HB8" s="72"/>
      <c r="HC8" s="73"/>
      <c r="HD8" s="69"/>
      <c r="HE8" s="70" t="n">
        <v>1</v>
      </c>
      <c r="HF8" s="71"/>
      <c r="HG8" s="62"/>
      <c r="HH8" s="71"/>
      <c r="HI8" s="72"/>
      <c r="HJ8" s="73"/>
      <c r="HK8" s="66" t="n">
        <f aca="false">(GA8+GH8+GP8+GW8+HD8)*2.8+(GB8+GI8+GQ8+GX8+HE8)*5+(GC8+GJ8+GR8+GY8+HF8)*7.5+(GD8+GK8+GS8+GZ8+HG8)*5.5+(GE8+GL8+GT8+HA8+HH8)*9+(GF8+GM8+GU8+HB8+HI8)*7.5+(GG8+GN8+GV8+HC8+HJ8)*6.5+GO8*2</f>
        <v>25</v>
      </c>
      <c r="HL8" s="69"/>
      <c r="HM8" s="70" t="n">
        <v>1</v>
      </c>
      <c r="HN8" s="71"/>
      <c r="HO8" s="62"/>
      <c r="HP8" s="71"/>
      <c r="HQ8" s="72"/>
      <c r="HR8" s="73"/>
      <c r="HS8" s="74"/>
      <c r="HT8" s="69"/>
      <c r="HU8" s="70" t="n">
        <v>1</v>
      </c>
      <c r="HV8" s="71"/>
      <c r="HW8" s="62"/>
      <c r="HX8" s="71"/>
      <c r="HY8" s="72"/>
      <c r="HZ8" s="73"/>
      <c r="IA8" s="69"/>
      <c r="IB8" s="70" t="n">
        <v>1</v>
      </c>
      <c r="IC8" s="71"/>
      <c r="ID8" s="62"/>
      <c r="IE8" s="71"/>
      <c r="IF8" s="72"/>
      <c r="IG8" s="73"/>
      <c r="IH8" s="69"/>
      <c r="II8" s="70" t="n">
        <v>1</v>
      </c>
      <c r="IJ8" s="71"/>
      <c r="IK8" s="62"/>
      <c r="IL8" s="71"/>
      <c r="IM8" s="72"/>
      <c r="IN8" s="73"/>
      <c r="IO8" s="66" t="n">
        <f aca="false">(HL8+HT8+IA8+IH8)*2.8+(HM8+HU8+IB8+II8)*5+(HN8+HV8+IC8+IJ8)*7.5+(HO8+HW8+ID8+IK8)*5.5+(HP8+HX8+IE8+IL8)*9+(HQ8+HY8+IF8+IM8)*7.5+(HR8+HZ8+IG8+IN8)*6.5+HS8*2</f>
        <v>20</v>
      </c>
      <c r="IP8" s="69"/>
      <c r="IQ8" s="70" t="n">
        <v>1</v>
      </c>
      <c r="IR8" s="71"/>
      <c r="IS8" s="62"/>
      <c r="IT8" s="71"/>
      <c r="IU8" s="72"/>
      <c r="IV8" s="73"/>
      <c r="IW8" s="69"/>
      <c r="IX8" s="70" t="n">
        <v>1</v>
      </c>
      <c r="IY8" s="71"/>
      <c r="IZ8" s="62"/>
      <c r="JA8" s="71"/>
      <c r="JB8" s="72"/>
      <c r="JC8" s="73"/>
      <c r="JD8" s="67"/>
      <c r="JE8" s="69"/>
      <c r="JF8" s="70" t="n">
        <v>1</v>
      </c>
      <c r="JG8" s="71"/>
      <c r="JH8" s="62"/>
      <c r="JI8" s="71"/>
      <c r="JJ8" s="72"/>
      <c r="JK8" s="73"/>
      <c r="JL8" s="69"/>
      <c r="JM8" s="70" t="n">
        <v>1</v>
      </c>
      <c r="JN8" s="71"/>
      <c r="JO8" s="62"/>
      <c r="JP8" s="71"/>
      <c r="JQ8" s="72"/>
      <c r="JR8" s="73"/>
      <c r="JS8" s="66" t="n">
        <f aca="false">(IP8+IW8+JE8+JL8)*2.8+(IQ8+IX8+JF8+JM8)*5+(IR8+IY8+JG8+JN8)*7.5+(IS8+IZ8+JH8+JO8)*5.5+(IT8+JA8+JI8+JP8)*9+(IU8+JB8+JJ8+JQ8)*7.5+(IV8+JC8+JK8+JR8)*6.5+JD8*2</f>
        <v>20</v>
      </c>
      <c r="JT8" s="69"/>
      <c r="JU8" s="70" t="n">
        <v>1</v>
      </c>
      <c r="JV8" s="71"/>
      <c r="JW8" s="62"/>
      <c r="JX8" s="71"/>
      <c r="JY8" s="72"/>
      <c r="JZ8" s="73"/>
      <c r="KA8" s="69"/>
      <c r="KB8" s="70" t="n">
        <v>1</v>
      </c>
      <c r="KC8" s="71"/>
      <c r="KD8" s="62"/>
      <c r="KE8" s="71"/>
      <c r="KF8" s="72"/>
      <c r="KG8" s="73"/>
      <c r="KH8" s="67"/>
      <c r="KI8" s="69"/>
      <c r="KJ8" s="70" t="n">
        <v>1</v>
      </c>
      <c r="KK8" s="71"/>
      <c r="KL8" s="62"/>
      <c r="KM8" s="71"/>
      <c r="KN8" s="72"/>
      <c r="KO8" s="73"/>
      <c r="KP8" s="69"/>
      <c r="KQ8" s="70" t="n">
        <v>1</v>
      </c>
      <c r="KR8" s="71"/>
      <c r="KS8" s="62"/>
      <c r="KT8" s="71"/>
      <c r="KU8" s="72"/>
      <c r="KV8" s="73"/>
      <c r="KW8" s="69"/>
      <c r="KX8" s="70" t="n">
        <v>1</v>
      </c>
      <c r="KY8" s="71"/>
      <c r="KZ8" s="62"/>
      <c r="LA8" s="71"/>
      <c r="LB8" s="72"/>
      <c r="LC8" s="73"/>
      <c r="LD8" s="66" t="n">
        <f aca="false">(JT8+KA8+KI8+KP8+KW8)*2.8+(JU8+KB8+KJ8+KQ8+KX8)*5+(JV8+KC8+KK8+KR8+KY8)*7.5+(JW8+KD8+KL8+KS8+KZ8)*5.5+(JX8+KE8+KM8+KT8+LA8)*9+(JY8+KF8+KN8+KU8+LB8)*7.5+(JZ8+KG8+KO8+KV8+LC8)*6.5+KH8*2</f>
        <v>25</v>
      </c>
      <c r="LE8" s="69"/>
      <c r="LF8" s="70" t="n">
        <v>1</v>
      </c>
      <c r="LG8" s="71"/>
      <c r="LH8" s="62"/>
      <c r="LI8" s="71"/>
      <c r="LJ8" s="72"/>
      <c r="LK8" s="73"/>
      <c r="LL8" s="69"/>
      <c r="LM8" s="70" t="n">
        <v>1</v>
      </c>
      <c r="LN8" s="71"/>
      <c r="LO8" s="62"/>
      <c r="LP8" s="71"/>
      <c r="LQ8" s="72"/>
      <c r="LR8" s="73"/>
      <c r="LS8" s="67"/>
      <c r="LT8" s="69"/>
      <c r="LU8" s="70" t="n">
        <v>1</v>
      </c>
      <c r="LV8" s="71"/>
      <c r="LW8" s="62"/>
      <c r="LX8" s="71"/>
      <c r="LY8" s="72"/>
      <c r="LZ8" s="73"/>
      <c r="MA8" s="69"/>
      <c r="MB8" s="70" t="n">
        <v>1</v>
      </c>
      <c r="MC8" s="71"/>
      <c r="MD8" s="62"/>
      <c r="ME8" s="71"/>
      <c r="MF8" s="72"/>
      <c r="MG8" s="73"/>
      <c r="MH8" s="66" t="n">
        <f aca="false">(LE8+LL8+LT8+MA8)*2.8+(LF8+LM8+LU8+MB8)*5+(LG8+LN8+LV8+MC8)*7.5+(LH8+LO8+LW8+MD8)*5.5+(LI8+LP8+LX8+ME8)*9+(LJ8+LQ8+LY8+MF8)*7.5+(LK8+LR8+LZ8+MG8)*6.5+LS8*2</f>
        <v>20</v>
      </c>
      <c r="MI8" s="68" t="n">
        <f aca="false">AM8+BQ8+CN8+DR8+EV8+FZ8+HK8+IO8+JS8+LD8+MH8</f>
        <v>230</v>
      </c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58" t="s">
        <v>34</v>
      </c>
      <c r="B9" s="58" t="s">
        <v>12</v>
      </c>
      <c r="C9" s="69"/>
      <c r="D9" s="70"/>
      <c r="E9" s="71"/>
      <c r="F9" s="62"/>
      <c r="G9" s="71" t="n">
        <v>1</v>
      </c>
      <c r="H9" s="72"/>
      <c r="I9" s="73"/>
      <c r="J9" s="69"/>
      <c r="K9" s="70"/>
      <c r="L9" s="71"/>
      <c r="M9" s="62"/>
      <c r="N9" s="71" t="n">
        <v>1</v>
      </c>
      <c r="O9" s="72"/>
      <c r="P9" s="73"/>
      <c r="Q9" s="74" t="n">
        <v>3</v>
      </c>
      <c r="R9" s="69"/>
      <c r="S9" s="70"/>
      <c r="T9" s="71"/>
      <c r="U9" s="62"/>
      <c r="V9" s="71" t="n">
        <v>1</v>
      </c>
      <c r="W9" s="72"/>
      <c r="X9" s="73"/>
      <c r="Y9" s="69"/>
      <c r="Z9" s="70"/>
      <c r="AA9" s="71"/>
      <c r="AB9" s="62"/>
      <c r="AC9" s="71" t="n">
        <v>1</v>
      </c>
      <c r="AD9" s="72"/>
      <c r="AE9" s="73"/>
      <c r="AF9" s="69"/>
      <c r="AG9" s="70"/>
      <c r="AH9" s="71"/>
      <c r="AI9" s="62"/>
      <c r="AJ9" s="71" t="n">
        <v>1</v>
      </c>
      <c r="AK9" s="72"/>
      <c r="AL9" s="73"/>
      <c r="AM9" s="66" t="n">
        <f aca="false">(C9+J9+R9+Y9+AF9)*2.8+(D9+K9+S9+Z9+AG9)*5+(E9+L9+T9+AA9+AH9)*7.5+(F9+M9+U9+AB9+AI9)*5.5+(G9+N9+V9+AC9+AJ9)*9+(H9+O9+W9+AD9+AK9)*7.5+(I9+P9+X9+AE9+AL9)*6.5+Q9*2</f>
        <v>51</v>
      </c>
      <c r="AN9" s="69"/>
      <c r="AO9" s="70"/>
      <c r="AP9" s="71"/>
      <c r="AQ9" s="62"/>
      <c r="AR9" s="71" t="n">
        <v>1</v>
      </c>
      <c r="AS9" s="72"/>
      <c r="AT9" s="73"/>
      <c r="AU9" s="74" t="n">
        <v>3</v>
      </c>
      <c r="AV9" s="69"/>
      <c r="AW9" s="70"/>
      <c r="AX9" s="71"/>
      <c r="AY9" s="62"/>
      <c r="AZ9" s="71" t="n">
        <v>1</v>
      </c>
      <c r="BA9" s="72"/>
      <c r="BB9" s="73"/>
      <c r="BC9" s="69"/>
      <c r="BD9" s="70"/>
      <c r="BE9" s="71"/>
      <c r="BF9" s="62"/>
      <c r="BG9" s="71" t="n">
        <v>1</v>
      </c>
      <c r="BH9" s="72"/>
      <c r="BI9" s="73"/>
      <c r="BJ9" s="69"/>
      <c r="BK9" s="70"/>
      <c r="BL9" s="71"/>
      <c r="BM9" s="62"/>
      <c r="BN9" s="71" t="n">
        <v>1</v>
      </c>
      <c r="BO9" s="72"/>
      <c r="BP9" s="73"/>
      <c r="BQ9" s="66" t="n">
        <f aca="false">(AN9+AV9+BC9+BJ9)*2.8+(AO9+AW9+BD9+BK9)*5+(AP9+AX9+BE9+BL9)*7.5+(AQ9+AY9+BF9+BM9)*5.5+(AR9+AZ9+BG9+BN9)*9+(AS9+BA9+BH9+BO9)*7.5+(AT9+BB9+BI9+BP9)*6.5+AU9*2</f>
        <v>42</v>
      </c>
      <c r="BR9" s="69"/>
      <c r="BS9" s="70"/>
      <c r="BT9" s="71"/>
      <c r="BU9" s="62"/>
      <c r="BV9" s="71" t="n">
        <v>1</v>
      </c>
      <c r="BW9" s="72"/>
      <c r="BX9" s="73"/>
      <c r="BY9" s="74" t="n">
        <v>3</v>
      </c>
      <c r="BZ9" s="69"/>
      <c r="CA9" s="70"/>
      <c r="CB9" s="71"/>
      <c r="CC9" s="62"/>
      <c r="CD9" s="71" t="n">
        <v>1</v>
      </c>
      <c r="CE9" s="72"/>
      <c r="CF9" s="73"/>
      <c r="CG9" s="69"/>
      <c r="CH9" s="70"/>
      <c r="CI9" s="71"/>
      <c r="CJ9" s="62"/>
      <c r="CK9" s="71" t="n">
        <v>1</v>
      </c>
      <c r="CL9" s="72"/>
      <c r="CM9" s="73"/>
      <c r="CN9" s="66" t="n">
        <f aca="false">(BR9+BZ9+CG9)*2.8+(BS9+CA9+CH9)*5+(BT9+CB9+CI9)*7.5+(BU9+CC9+CJ9)*5.5+(BV9+CD9+CK9)*9+(BW9+CE9+CL9)*7.5+(BX9+CF9+CM9)*6.5+BY9*2</f>
        <v>33</v>
      </c>
      <c r="CO9" s="69"/>
      <c r="CP9" s="70"/>
      <c r="CQ9" s="71"/>
      <c r="CR9" s="62"/>
      <c r="CS9" s="71" t="n">
        <v>1</v>
      </c>
      <c r="CT9" s="72"/>
      <c r="CU9" s="73"/>
      <c r="CV9" s="74" t="n">
        <v>3</v>
      </c>
      <c r="CW9" s="69"/>
      <c r="CX9" s="70"/>
      <c r="CY9" s="71"/>
      <c r="CZ9" s="62"/>
      <c r="DA9" s="71" t="n">
        <v>1</v>
      </c>
      <c r="DB9" s="72"/>
      <c r="DC9" s="73"/>
      <c r="DD9" s="69"/>
      <c r="DE9" s="70"/>
      <c r="DF9" s="71"/>
      <c r="DG9" s="62"/>
      <c r="DH9" s="71" t="n">
        <v>1</v>
      </c>
      <c r="DI9" s="72"/>
      <c r="DJ9" s="73"/>
      <c r="DK9" s="69"/>
      <c r="DL9" s="70"/>
      <c r="DM9" s="71"/>
      <c r="DN9" s="62"/>
      <c r="DO9" s="71" t="n">
        <v>1</v>
      </c>
      <c r="DP9" s="72"/>
      <c r="DQ9" s="73"/>
      <c r="DR9" s="66" t="n">
        <f aca="false">(CO9+CW9+DD9+DK9)*2.8+(CP9+CX9+DE9+DL9)*5+(CQ9+CY9+DF9+DM9)*7.5+(CR9+CZ9+DG9+DN9)*5.5+(CS9+DA9+DH9+DO9)*9+(CT9+DB9+DI9+DP9)*7.5+(CU9+DC9+DJ9+DQ9)*6.5+CV9*2</f>
        <v>42</v>
      </c>
      <c r="DS9" s="69"/>
      <c r="DT9" s="70"/>
      <c r="DU9" s="71"/>
      <c r="DV9" s="62"/>
      <c r="DW9" s="71" t="n">
        <v>1</v>
      </c>
      <c r="DX9" s="72"/>
      <c r="DY9" s="73"/>
      <c r="DZ9" s="69"/>
      <c r="EA9" s="70"/>
      <c r="EB9" s="71"/>
      <c r="EC9" s="62"/>
      <c r="ED9" s="71" t="n">
        <v>1</v>
      </c>
      <c r="EE9" s="72"/>
      <c r="EF9" s="73"/>
      <c r="EG9" s="74" t="n">
        <v>3</v>
      </c>
      <c r="EH9" s="69"/>
      <c r="EI9" s="70"/>
      <c r="EJ9" s="71"/>
      <c r="EK9" s="62"/>
      <c r="EL9" s="71" t="n">
        <v>1</v>
      </c>
      <c r="EM9" s="72"/>
      <c r="EN9" s="73"/>
      <c r="EO9" s="69"/>
      <c r="EP9" s="70"/>
      <c r="EQ9" s="71"/>
      <c r="ER9" s="62"/>
      <c r="ES9" s="71" t="n">
        <v>1</v>
      </c>
      <c r="ET9" s="72"/>
      <c r="EU9" s="73"/>
      <c r="EV9" s="66" t="n">
        <f aca="false">(DS9+DZ9+EH9+EO9)*2.8+(DT9+EA9+EI9+EP9)*5+(DU9+EB9+EJ9+EQ9)*7.5+(DV9+EC9+EK9+ER9)*5.5+(DW9+ED9+EL9+ES9)*9+(DX9+EE9+EM9+ET9)*7.5+(DY9+EF9+EN9+EU9)*6.5+EG9*2</f>
        <v>42</v>
      </c>
      <c r="EW9" s="69"/>
      <c r="EX9" s="70"/>
      <c r="EY9" s="71"/>
      <c r="EZ9" s="62"/>
      <c r="FA9" s="71" t="n">
        <v>1</v>
      </c>
      <c r="FB9" s="72"/>
      <c r="FC9" s="73"/>
      <c r="FD9" s="69"/>
      <c r="FE9" s="70"/>
      <c r="FF9" s="71"/>
      <c r="FG9" s="62"/>
      <c r="FH9" s="71" t="n">
        <v>1</v>
      </c>
      <c r="FI9" s="72"/>
      <c r="FJ9" s="73"/>
      <c r="FK9" s="74" t="n">
        <v>3</v>
      </c>
      <c r="FL9" s="69"/>
      <c r="FM9" s="70"/>
      <c r="FN9" s="71"/>
      <c r="FO9" s="62"/>
      <c r="FP9" s="71" t="n">
        <v>1</v>
      </c>
      <c r="FQ9" s="72"/>
      <c r="FR9" s="73"/>
      <c r="FS9" s="69"/>
      <c r="FT9" s="70"/>
      <c r="FU9" s="71"/>
      <c r="FV9" s="62"/>
      <c r="FW9" s="71" t="n">
        <v>1</v>
      </c>
      <c r="FX9" s="72"/>
      <c r="FY9" s="73"/>
      <c r="FZ9" s="66" t="n">
        <f aca="false">(EW9+FD9+FL9+FS9)*2.8+(EX9+FE9+FM9+FT9)*5+(EY9+FF9+FN9+FU9)*7.5+(EZ9+FG9+FO9+FV9)*5.5+(FA9+FH9+FP9+FW9)*9+(FB9+FI9+FQ9+FX9)*7.5+(FC9+FJ9+FR9+FY9)*6.5+FK9*2</f>
        <v>42</v>
      </c>
      <c r="GA9" s="69"/>
      <c r="GB9" s="70"/>
      <c r="GC9" s="71"/>
      <c r="GD9" s="62"/>
      <c r="GE9" s="71" t="n">
        <v>1</v>
      </c>
      <c r="GF9" s="72"/>
      <c r="GG9" s="73"/>
      <c r="GH9" s="69"/>
      <c r="GI9" s="70"/>
      <c r="GJ9" s="71"/>
      <c r="GK9" s="62"/>
      <c r="GL9" s="71" t="n">
        <v>1</v>
      </c>
      <c r="GM9" s="72"/>
      <c r="GN9" s="73"/>
      <c r="GO9" s="74" t="n">
        <v>3</v>
      </c>
      <c r="GP9" s="69"/>
      <c r="GQ9" s="70"/>
      <c r="GR9" s="71"/>
      <c r="GS9" s="62"/>
      <c r="GT9" s="71" t="n">
        <v>1</v>
      </c>
      <c r="GU9" s="72"/>
      <c r="GV9" s="73"/>
      <c r="GW9" s="69"/>
      <c r="GX9" s="70"/>
      <c r="GY9" s="71"/>
      <c r="GZ9" s="62"/>
      <c r="HA9" s="71" t="n">
        <v>1</v>
      </c>
      <c r="HB9" s="72"/>
      <c r="HC9" s="73"/>
      <c r="HD9" s="69"/>
      <c r="HE9" s="70"/>
      <c r="HF9" s="71"/>
      <c r="HG9" s="62"/>
      <c r="HH9" s="71" t="n">
        <v>1</v>
      </c>
      <c r="HI9" s="72"/>
      <c r="HJ9" s="73"/>
      <c r="HK9" s="66" t="n">
        <f aca="false">(GA9+GH9+GP9+GW9+HD9)*2.8+(GB9+GI9+GQ9+GX9+HE9)*5+(GC9+GJ9+GR9+GY9+HF9)*7.5+(GD9+GK9+GS9+GZ9+HG9)*5.5+(GE9+GL9+GT9+HA9+HH9)*9+(GF9+GM9+GU9+HB9+HI9)*7.5+(GG9+GN9+GV9+HC9+HJ9)*6.5+GO9*2</f>
        <v>51</v>
      </c>
      <c r="HL9" s="69"/>
      <c r="HM9" s="70"/>
      <c r="HN9" s="71"/>
      <c r="HO9" s="62"/>
      <c r="HP9" s="71" t="n">
        <v>1</v>
      </c>
      <c r="HQ9" s="72"/>
      <c r="HR9" s="73"/>
      <c r="HS9" s="74" t="n">
        <v>3</v>
      </c>
      <c r="HT9" s="69"/>
      <c r="HU9" s="70"/>
      <c r="HV9" s="71"/>
      <c r="HW9" s="62"/>
      <c r="HX9" s="71" t="n">
        <v>1</v>
      </c>
      <c r="HY9" s="72"/>
      <c r="HZ9" s="73"/>
      <c r="IA9" s="69"/>
      <c r="IB9" s="70"/>
      <c r="IC9" s="71"/>
      <c r="ID9" s="62"/>
      <c r="IE9" s="71" t="n">
        <v>1</v>
      </c>
      <c r="IF9" s="72"/>
      <c r="IG9" s="73"/>
      <c r="IH9" s="69"/>
      <c r="II9" s="70"/>
      <c r="IJ9" s="71"/>
      <c r="IK9" s="62"/>
      <c r="IL9" s="71" t="n">
        <v>1</v>
      </c>
      <c r="IM9" s="72"/>
      <c r="IN9" s="73"/>
      <c r="IO9" s="66" t="n">
        <f aca="false">(HL9+HT9+IA9+IH9)*2.8+(HM9+HU9+IB9+II9)*5+(HN9+HV9+IC9+IJ9)*7.5+(HO9+HW9+ID9+IK9)*5.5+(HP9+HX9+IE9+IL9)*9+(HQ9+HY9+IF9+IM9)*7.5+(HR9+HZ9+IG9+IN9)*6.5+HS9*2</f>
        <v>42</v>
      </c>
      <c r="IP9" s="69"/>
      <c r="IQ9" s="70"/>
      <c r="IR9" s="71"/>
      <c r="IS9" s="62"/>
      <c r="IT9" s="71" t="n">
        <v>1</v>
      </c>
      <c r="IU9" s="72"/>
      <c r="IV9" s="73"/>
      <c r="IW9" s="69"/>
      <c r="IX9" s="70"/>
      <c r="IY9" s="71"/>
      <c r="IZ9" s="62"/>
      <c r="JA9" s="71" t="n">
        <v>1</v>
      </c>
      <c r="JB9" s="72"/>
      <c r="JC9" s="73"/>
      <c r="JD9" s="67" t="n">
        <v>3</v>
      </c>
      <c r="JE9" s="69"/>
      <c r="JF9" s="70"/>
      <c r="JG9" s="71"/>
      <c r="JH9" s="62"/>
      <c r="JI9" s="71" t="n">
        <v>1</v>
      </c>
      <c r="JJ9" s="72"/>
      <c r="JK9" s="73"/>
      <c r="JL9" s="69"/>
      <c r="JM9" s="70"/>
      <c r="JN9" s="71"/>
      <c r="JO9" s="62"/>
      <c r="JP9" s="71" t="n">
        <v>1</v>
      </c>
      <c r="JQ9" s="72"/>
      <c r="JR9" s="73"/>
      <c r="JS9" s="66" t="n">
        <f aca="false">(IP9+IW9+JE9+JL9)*2.8+(IQ9+IX9+JF9+JM9)*5+(IR9+IY9+JG9+JN9)*7.5+(IS9+IZ9+JH9+JO9)*5.5+(IT9+JA9+JI9+JP9)*9+(IU9+JB9+JJ9+JQ9)*7.5+(IV9+JC9+JK9+JR9)*6.5+JD9*2</f>
        <v>42</v>
      </c>
      <c r="JT9" s="69"/>
      <c r="JU9" s="70"/>
      <c r="JV9" s="71"/>
      <c r="JW9" s="62"/>
      <c r="JX9" s="71" t="n">
        <v>1</v>
      </c>
      <c r="JY9" s="72"/>
      <c r="JZ9" s="73"/>
      <c r="KA9" s="69"/>
      <c r="KB9" s="70"/>
      <c r="KC9" s="71"/>
      <c r="KD9" s="62"/>
      <c r="KE9" s="71" t="n">
        <v>1</v>
      </c>
      <c r="KF9" s="72"/>
      <c r="KG9" s="73"/>
      <c r="KH9" s="67" t="n">
        <v>3</v>
      </c>
      <c r="KI9" s="69"/>
      <c r="KJ9" s="70"/>
      <c r="KK9" s="71"/>
      <c r="KL9" s="62"/>
      <c r="KM9" s="71" t="n">
        <v>1</v>
      </c>
      <c r="KN9" s="72"/>
      <c r="KO9" s="73"/>
      <c r="KP9" s="69"/>
      <c r="KQ9" s="70"/>
      <c r="KR9" s="71"/>
      <c r="KS9" s="62"/>
      <c r="KT9" s="71" t="n">
        <v>1</v>
      </c>
      <c r="KU9" s="72"/>
      <c r="KV9" s="73"/>
      <c r="KW9" s="69"/>
      <c r="KX9" s="70"/>
      <c r="KY9" s="71"/>
      <c r="KZ9" s="62"/>
      <c r="LA9" s="71" t="n">
        <v>1</v>
      </c>
      <c r="LB9" s="72"/>
      <c r="LC9" s="73"/>
      <c r="LD9" s="66" t="n">
        <f aca="false">(JT9+KA9+KI9+KP9+KW9)*2.8+(JU9+KB9+KJ9+KQ9+KX9)*5+(JV9+KC9+KK9+KR9+KY9)*7.5+(JW9+KD9+KL9+KS9+KZ9)*5.5+(JX9+KE9+KM9+KT9+LA9)*9+(JY9+KF9+KN9+KU9+LB9)*7.5+(JZ9+KG9+KO9+KV9+LC9)*6.5+KH9*2</f>
        <v>51</v>
      </c>
      <c r="LE9" s="69"/>
      <c r="LF9" s="70"/>
      <c r="LG9" s="71"/>
      <c r="LH9" s="62"/>
      <c r="LI9" s="71" t="n">
        <v>1</v>
      </c>
      <c r="LJ9" s="72"/>
      <c r="LK9" s="73"/>
      <c r="LL9" s="69"/>
      <c r="LM9" s="70"/>
      <c r="LN9" s="71"/>
      <c r="LO9" s="62"/>
      <c r="LP9" s="71" t="n">
        <v>1</v>
      </c>
      <c r="LQ9" s="72"/>
      <c r="LR9" s="73"/>
      <c r="LS9" s="67" t="n">
        <v>3</v>
      </c>
      <c r="LT9" s="69"/>
      <c r="LU9" s="70"/>
      <c r="LV9" s="71"/>
      <c r="LW9" s="62"/>
      <c r="LX9" s="71" t="n">
        <v>1</v>
      </c>
      <c r="LY9" s="72"/>
      <c r="LZ9" s="73"/>
      <c r="MA9" s="69"/>
      <c r="MB9" s="70"/>
      <c r="MC9" s="71"/>
      <c r="MD9" s="62"/>
      <c r="ME9" s="71" t="n">
        <v>1</v>
      </c>
      <c r="MF9" s="72"/>
      <c r="MG9" s="73"/>
      <c r="MH9" s="66" t="n">
        <f aca="false">(LE9+LL9+LT9+MA9)*2.8+(LF9+LM9+LU9+MB9)*5+(LG9+LN9+LV9+MC9)*7.5+(LH9+LO9+LW9+MD9)*5.5+(LI9+LP9+LX9+ME9)*9+(LJ9+LQ9+LY9+MF9)*7.5+(LK9+LR9+LZ9+MG9)*6.5+LS9*2</f>
        <v>42</v>
      </c>
      <c r="MI9" s="68" t="n">
        <f aca="false">AM9+BQ9+CN9+DR9+EV9+FZ9+HK9+IO9+JS9+LD9+MH9</f>
        <v>480</v>
      </c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58" t="s">
        <v>38</v>
      </c>
      <c r="B10" s="58" t="s">
        <v>40</v>
      </c>
      <c r="C10" s="69"/>
      <c r="D10" s="70"/>
      <c r="E10" s="71"/>
      <c r="F10" s="62"/>
      <c r="G10" s="71"/>
      <c r="H10" s="72"/>
      <c r="I10" s="73" t="n">
        <v>1</v>
      </c>
      <c r="J10" s="69"/>
      <c r="K10" s="70"/>
      <c r="L10" s="71"/>
      <c r="M10" s="62"/>
      <c r="N10" s="71"/>
      <c r="O10" s="72"/>
      <c r="P10" s="73" t="n">
        <v>1</v>
      </c>
      <c r="Q10" s="74"/>
      <c r="R10" s="69"/>
      <c r="S10" s="70"/>
      <c r="T10" s="71"/>
      <c r="U10" s="62"/>
      <c r="V10" s="71"/>
      <c r="W10" s="72"/>
      <c r="X10" s="73" t="n">
        <v>1</v>
      </c>
      <c r="Y10" s="69"/>
      <c r="Z10" s="70"/>
      <c r="AA10" s="71"/>
      <c r="AB10" s="62"/>
      <c r="AC10" s="71"/>
      <c r="AD10" s="72"/>
      <c r="AE10" s="73" t="n">
        <v>1</v>
      </c>
      <c r="AF10" s="69"/>
      <c r="AG10" s="70"/>
      <c r="AH10" s="71"/>
      <c r="AI10" s="62"/>
      <c r="AJ10" s="71"/>
      <c r="AK10" s="72"/>
      <c r="AL10" s="73" t="n">
        <v>1</v>
      </c>
      <c r="AM10" s="66" t="n">
        <f aca="false">(C10+J10+R10+Y10+AF10)*2.8+(D10+K10+S10+Z10+AG10)*5+(E10+L10+T10+AA10+AH10)*7.5+(F10+M10+U10+AB10+AI10)*5.5+(G10+N10+V10+AC10+AJ10)*9+(H10+O10+W10+AD10+AK10)*7.5+(I10+P10+X10+AE10+AL10)*6.5+Q10*2</f>
        <v>32.5</v>
      </c>
      <c r="AN10" s="69"/>
      <c r="AO10" s="70"/>
      <c r="AP10" s="71"/>
      <c r="AQ10" s="62"/>
      <c r="AR10" s="71"/>
      <c r="AS10" s="72"/>
      <c r="AT10" s="73" t="n">
        <v>1</v>
      </c>
      <c r="AU10" s="74"/>
      <c r="AV10" s="69"/>
      <c r="AW10" s="70"/>
      <c r="AX10" s="71"/>
      <c r="AY10" s="62"/>
      <c r="AZ10" s="71"/>
      <c r="BA10" s="72"/>
      <c r="BB10" s="73" t="n">
        <v>1</v>
      </c>
      <c r="BC10" s="69"/>
      <c r="BD10" s="70"/>
      <c r="BE10" s="71"/>
      <c r="BF10" s="62"/>
      <c r="BG10" s="71"/>
      <c r="BH10" s="72"/>
      <c r="BI10" s="73" t="n">
        <v>1</v>
      </c>
      <c r="BJ10" s="69"/>
      <c r="BK10" s="70"/>
      <c r="BL10" s="71"/>
      <c r="BM10" s="62"/>
      <c r="BN10" s="71"/>
      <c r="BO10" s="72"/>
      <c r="BP10" s="73" t="n">
        <v>1</v>
      </c>
      <c r="BQ10" s="66" t="n">
        <f aca="false">(AN10+AV10+BC10+BJ10)*2.8+(AO10+AW10+BD10+BK10)*5+(AP10+AX10+BE10+BL10)*7.5+(AQ10+AY10+BF10+BM10)*5.5+(AR10+AZ10+BG10+BN10)*9+(AS10+BA10+BH10+BO10)*7.5+(AT10+BB10+BI10+BP10)*6.5+AU10*2</f>
        <v>26</v>
      </c>
      <c r="BR10" s="69"/>
      <c r="BS10" s="70"/>
      <c r="BT10" s="71"/>
      <c r="BU10" s="62"/>
      <c r="BV10" s="71"/>
      <c r="BW10" s="72"/>
      <c r="BX10" s="73" t="n">
        <v>1</v>
      </c>
      <c r="BY10" s="74"/>
      <c r="BZ10" s="69"/>
      <c r="CA10" s="70"/>
      <c r="CB10" s="71"/>
      <c r="CC10" s="62"/>
      <c r="CD10" s="71"/>
      <c r="CE10" s="72"/>
      <c r="CF10" s="73" t="n">
        <v>1</v>
      </c>
      <c r="CG10" s="69"/>
      <c r="CH10" s="70"/>
      <c r="CI10" s="71"/>
      <c r="CJ10" s="62"/>
      <c r="CK10" s="71"/>
      <c r="CL10" s="72"/>
      <c r="CM10" s="73" t="n">
        <v>1</v>
      </c>
      <c r="CN10" s="66" t="n">
        <f aca="false">(BR10+BZ10+CG10)*2.8+(BS10+CA10+CH10)*5+(BT10+CB10+CI10)*7.5+(BU10+CC10+CJ10)*5.5+(BV10+CD10+CK10)*9+(BW10+CE10+CL10)*7.5+(BX10+CF10+CM10)*6.5+BY10*2</f>
        <v>19.5</v>
      </c>
      <c r="CO10" s="69"/>
      <c r="CP10" s="70"/>
      <c r="CQ10" s="71"/>
      <c r="CR10" s="62"/>
      <c r="CS10" s="71"/>
      <c r="CT10" s="72"/>
      <c r="CU10" s="73" t="n">
        <v>1</v>
      </c>
      <c r="CV10" s="74"/>
      <c r="CW10" s="69"/>
      <c r="CX10" s="70"/>
      <c r="CY10" s="71"/>
      <c r="CZ10" s="62"/>
      <c r="DA10" s="71"/>
      <c r="DB10" s="72"/>
      <c r="DC10" s="73" t="n">
        <v>1</v>
      </c>
      <c r="DD10" s="69"/>
      <c r="DE10" s="70"/>
      <c r="DF10" s="71"/>
      <c r="DG10" s="62"/>
      <c r="DH10" s="71"/>
      <c r="DI10" s="72"/>
      <c r="DJ10" s="73" t="n">
        <v>1</v>
      </c>
      <c r="DK10" s="69"/>
      <c r="DL10" s="70"/>
      <c r="DM10" s="71"/>
      <c r="DN10" s="62"/>
      <c r="DO10" s="71"/>
      <c r="DP10" s="72"/>
      <c r="DQ10" s="73" t="n">
        <v>1</v>
      </c>
      <c r="DR10" s="66" t="n">
        <f aca="false">(CO10+CW10+DD10+DK10)*2.8+(CP10+CX10+DE10+DL10)*5+(CQ10+CY10+DF10+DM10)*7.5+(CR10+CZ10+DG10+DN10)*5.5+(CS10+DA10+DH10+DO10)*9+(CT10+DB10+DI10+DP10)*7.5+(CU10+DC10+DJ10+DQ10)*6.5+CV10*2</f>
        <v>26</v>
      </c>
      <c r="DS10" s="69"/>
      <c r="DT10" s="70"/>
      <c r="DU10" s="71"/>
      <c r="DV10" s="62"/>
      <c r="DW10" s="71"/>
      <c r="DX10" s="72"/>
      <c r="DY10" s="73" t="n">
        <v>1</v>
      </c>
      <c r="DZ10" s="69"/>
      <c r="EA10" s="70"/>
      <c r="EB10" s="71"/>
      <c r="EC10" s="62"/>
      <c r="ED10" s="71"/>
      <c r="EE10" s="72"/>
      <c r="EF10" s="73" t="n">
        <v>1</v>
      </c>
      <c r="EG10" s="74"/>
      <c r="EH10" s="69"/>
      <c r="EI10" s="70"/>
      <c r="EJ10" s="71"/>
      <c r="EK10" s="62"/>
      <c r="EL10" s="71"/>
      <c r="EM10" s="72"/>
      <c r="EN10" s="73" t="n">
        <v>1</v>
      </c>
      <c r="EO10" s="69"/>
      <c r="EP10" s="70"/>
      <c r="EQ10" s="71"/>
      <c r="ER10" s="62"/>
      <c r="ES10" s="71"/>
      <c r="ET10" s="72"/>
      <c r="EU10" s="73" t="n">
        <v>1</v>
      </c>
      <c r="EV10" s="66" t="n">
        <f aca="false">(DS10+DZ10+EH10+EO10)*2.8+(DT10+EA10+EI10+EP10)*5+(DU10+EB10+EJ10+EQ10)*7.5+(DV10+EC10+EK10+ER10)*5.5+(DW10+ED10+EL10+ES10)*9+(DX10+EE10+EM10+ET10)*7.5+(DY10+EF10+EN10+EU10)*6.5+EG10*2</f>
        <v>26</v>
      </c>
      <c r="EW10" s="69"/>
      <c r="EX10" s="70"/>
      <c r="EY10" s="71"/>
      <c r="EZ10" s="62"/>
      <c r="FA10" s="71"/>
      <c r="FB10" s="72"/>
      <c r="FC10" s="73" t="n">
        <v>1</v>
      </c>
      <c r="FD10" s="69"/>
      <c r="FE10" s="70"/>
      <c r="FF10" s="71"/>
      <c r="FG10" s="62"/>
      <c r="FH10" s="71"/>
      <c r="FI10" s="72"/>
      <c r="FJ10" s="73" t="n">
        <v>1</v>
      </c>
      <c r="FK10" s="74"/>
      <c r="FL10" s="69"/>
      <c r="FM10" s="70"/>
      <c r="FN10" s="71"/>
      <c r="FO10" s="62"/>
      <c r="FP10" s="71"/>
      <c r="FQ10" s="72"/>
      <c r="FR10" s="73" t="n">
        <v>1</v>
      </c>
      <c r="FS10" s="69"/>
      <c r="FT10" s="70"/>
      <c r="FU10" s="71"/>
      <c r="FV10" s="62"/>
      <c r="FW10" s="71"/>
      <c r="FX10" s="72"/>
      <c r="FY10" s="73" t="n">
        <v>1</v>
      </c>
      <c r="FZ10" s="66" t="n">
        <f aca="false">(EW10+FD10+FL10+FS10)*2.8+(EX10+FE10+FM10+FT10)*5+(EY10+FF10+FN10+FU10)*7.5+(EZ10+FG10+FO10+FV10)*5.5+(FA10+FH10+FP10+FW10)*9+(FB10+FI10+FQ10+FX10)*7.5+(FC10+FJ10+FR10+FY10)*6.5+FK10*2</f>
        <v>26</v>
      </c>
      <c r="GA10" s="69"/>
      <c r="GB10" s="70"/>
      <c r="GC10" s="71"/>
      <c r="GD10" s="62"/>
      <c r="GE10" s="71"/>
      <c r="GF10" s="72"/>
      <c r="GG10" s="73" t="n">
        <v>1</v>
      </c>
      <c r="GH10" s="69"/>
      <c r="GI10" s="70"/>
      <c r="GJ10" s="71"/>
      <c r="GK10" s="62"/>
      <c r="GL10" s="71"/>
      <c r="GM10" s="72"/>
      <c r="GN10" s="73" t="n">
        <v>1</v>
      </c>
      <c r="GO10" s="74"/>
      <c r="GP10" s="69"/>
      <c r="GQ10" s="70"/>
      <c r="GR10" s="71"/>
      <c r="GS10" s="62"/>
      <c r="GT10" s="71"/>
      <c r="GU10" s="72"/>
      <c r="GV10" s="73" t="n">
        <v>1</v>
      </c>
      <c r="GW10" s="69"/>
      <c r="GX10" s="70"/>
      <c r="GY10" s="71"/>
      <c r="GZ10" s="62"/>
      <c r="HA10" s="71"/>
      <c r="HB10" s="72"/>
      <c r="HC10" s="73" t="n">
        <v>1</v>
      </c>
      <c r="HD10" s="69"/>
      <c r="HE10" s="70"/>
      <c r="HF10" s="71"/>
      <c r="HG10" s="62"/>
      <c r="HH10" s="71"/>
      <c r="HI10" s="72"/>
      <c r="HJ10" s="73" t="n">
        <v>1</v>
      </c>
      <c r="HK10" s="66" t="n">
        <f aca="false">(GA10+GH10+GP10+GW10+HD10)*2.8+(GB10+GI10+GQ10+GX10+HE10)*5+(GC10+GJ10+GR10+GY10+HF10)*7.5+(GD10+GK10+GS10+GZ10+HG10)*5.5+(GE10+GL10+GT10+HA10+HH10)*9+(GF10+GM10+GU10+HB10+HI10)*7.5+(GG10+GN10+GV10+HC10+HJ10)*6.5+GO10*2</f>
        <v>32.5</v>
      </c>
      <c r="HL10" s="69"/>
      <c r="HM10" s="70"/>
      <c r="HN10" s="71"/>
      <c r="HO10" s="62"/>
      <c r="HP10" s="71"/>
      <c r="HQ10" s="72"/>
      <c r="HR10" s="73" t="n">
        <v>1</v>
      </c>
      <c r="HS10" s="74"/>
      <c r="HT10" s="69"/>
      <c r="HU10" s="70"/>
      <c r="HV10" s="71"/>
      <c r="HW10" s="62"/>
      <c r="HX10" s="71"/>
      <c r="HY10" s="72"/>
      <c r="HZ10" s="73" t="n">
        <v>1</v>
      </c>
      <c r="IA10" s="69"/>
      <c r="IB10" s="70"/>
      <c r="IC10" s="71"/>
      <c r="ID10" s="62"/>
      <c r="IE10" s="71"/>
      <c r="IF10" s="72"/>
      <c r="IG10" s="73" t="n">
        <v>1</v>
      </c>
      <c r="IH10" s="69"/>
      <c r="II10" s="70"/>
      <c r="IJ10" s="71"/>
      <c r="IK10" s="62"/>
      <c r="IL10" s="71"/>
      <c r="IM10" s="72"/>
      <c r="IN10" s="73" t="n">
        <v>1</v>
      </c>
      <c r="IO10" s="66" t="n">
        <f aca="false">(HL10+HT10+IA10+IH10)*2.8+(HM10+HU10+IB10+II10)*5+(HN10+HV10+IC10+IJ10)*7.5+(HO10+HW10+ID10+IK10)*5.5+(HP10+HX10+IE10+IL10)*9+(HQ10+HY10+IF10+IM10)*7.5+(HR10+HZ10+IG10+IN10)*6.5+HS10*2</f>
        <v>26</v>
      </c>
      <c r="IP10" s="69"/>
      <c r="IQ10" s="70"/>
      <c r="IR10" s="71"/>
      <c r="IS10" s="62"/>
      <c r="IT10" s="71"/>
      <c r="IU10" s="72"/>
      <c r="IV10" s="73" t="n">
        <v>1</v>
      </c>
      <c r="IW10" s="69"/>
      <c r="IX10" s="70"/>
      <c r="IY10" s="71"/>
      <c r="IZ10" s="62"/>
      <c r="JA10" s="71"/>
      <c r="JB10" s="72"/>
      <c r="JC10" s="73" t="n">
        <v>1</v>
      </c>
      <c r="JD10" s="67"/>
      <c r="JE10" s="69"/>
      <c r="JF10" s="70"/>
      <c r="JG10" s="71"/>
      <c r="JH10" s="62"/>
      <c r="JI10" s="71"/>
      <c r="JJ10" s="72"/>
      <c r="JK10" s="73" t="n">
        <v>1</v>
      </c>
      <c r="JL10" s="69"/>
      <c r="JM10" s="70"/>
      <c r="JN10" s="71"/>
      <c r="JO10" s="62"/>
      <c r="JP10" s="71"/>
      <c r="JQ10" s="72"/>
      <c r="JR10" s="73" t="n">
        <v>1</v>
      </c>
      <c r="JS10" s="66" t="n">
        <f aca="false">(IP10+IW10+JE10+JL10)*2.8+(IQ10+IX10+JF10+JM10)*5+(IR10+IY10+JG10+JN10)*7.5+(IS10+IZ10+JH10+JO10)*5.5+(IT10+JA10+JI10+JP10)*9+(IU10+JB10+JJ10+JQ10)*7.5+(IV10+JC10+JK10+JR10)*6.5+JD10*2</f>
        <v>26</v>
      </c>
      <c r="JT10" s="69"/>
      <c r="JU10" s="70"/>
      <c r="JV10" s="71"/>
      <c r="JW10" s="62"/>
      <c r="JX10" s="71"/>
      <c r="JY10" s="72"/>
      <c r="JZ10" s="73" t="n">
        <v>1</v>
      </c>
      <c r="KA10" s="69"/>
      <c r="KB10" s="70"/>
      <c r="KC10" s="71"/>
      <c r="KD10" s="62"/>
      <c r="KE10" s="71"/>
      <c r="KF10" s="72"/>
      <c r="KG10" s="73" t="n">
        <v>1</v>
      </c>
      <c r="KH10" s="67"/>
      <c r="KI10" s="69"/>
      <c r="KJ10" s="70"/>
      <c r="KK10" s="71"/>
      <c r="KL10" s="62"/>
      <c r="KM10" s="71"/>
      <c r="KN10" s="72"/>
      <c r="KO10" s="73" t="n">
        <v>1</v>
      </c>
      <c r="KP10" s="69"/>
      <c r="KQ10" s="70"/>
      <c r="KR10" s="71"/>
      <c r="KS10" s="62"/>
      <c r="KT10" s="71"/>
      <c r="KU10" s="72"/>
      <c r="KV10" s="73" t="n">
        <v>1</v>
      </c>
      <c r="KW10" s="69"/>
      <c r="KX10" s="70"/>
      <c r="KY10" s="71"/>
      <c r="KZ10" s="62"/>
      <c r="LA10" s="71"/>
      <c r="LB10" s="72"/>
      <c r="LC10" s="73" t="n">
        <v>1</v>
      </c>
      <c r="LD10" s="66" t="n">
        <f aca="false">(JT10+KA10+KI10+KP10+KW10)*2.8+(JU10+KB10+KJ10+KQ10+KX10)*5+(JV10+KC10+KK10+KR10+KY10)*7.5+(JW10+KD10+KL10+KS10+KZ10)*5.5+(JX10+KE10+KM10+KT10+LA10)*9+(JY10+KF10+KN10+KU10+LB10)*7.5+(JZ10+KG10+KO10+KV10+LC10)*6.5+KH10*2</f>
        <v>32.5</v>
      </c>
      <c r="LE10" s="69"/>
      <c r="LF10" s="70"/>
      <c r="LG10" s="71"/>
      <c r="LH10" s="62"/>
      <c r="LI10" s="71"/>
      <c r="LJ10" s="72"/>
      <c r="LK10" s="73" t="n">
        <v>1</v>
      </c>
      <c r="LL10" s="69"/>
      <c r="LM10" s="70"/>
      <c r="LN10" s="71"/>
      <c r="LO10" s="62"/>
      <c r="LP10" s="71"/>
      <c r="LQ10" s="72"/>
      <c r="LR10" s="73" t="n">
        <v>1</v>
      </c>
      <c r="LS10" s="67"/>
      <c r="LT10" s="69"/>
      <c r="LU10" s="70"/>
      <c r="LV10" s="71"/>
      <c r="LW10" s="62"/>
      <c r="LX10" s="71"/>
      <c r="LY10" s="72"/>
      <c r="LZ10" s="73" t="n">
        <v>1</v>
      </c>
      <c r="MA10" s="69"/>
      <c r="MB10" s="70"/>
      <c r="MC10" s="71"/>
      <c r="MD10" s="62"/>
      <c r="ME10" s="71"/>
      <c r="MF10" s="72"/>
      <c r="MG10" s="73" t="n">
        <v>1</v>
      </c>
      <c r="MH10" s="66" t="n">
        <f aca="false">(LE10+LL10+LT10+MA10)*2.8+(LF10+LM10+LU10+MB10)*5+(LG10+LN10+LV10+MC10)*7.5+(LH10+LO10+LW10+MD10)*5.5+(LI10+LP10+LX10+ME10)*9+(LJ10+LQ10+LY10+MF10)*7.5+(LK10+LR10+LZ10+MG10)*6.5+LS10*2</f>
        <v>26</v>
      </c>
      <c r="MI10" s="68" t="n">
        <f aca="false">AM10+BQ10+CN10+DR10+EV10+FZ10+HK10+IO10+JS10+LD10+MH10</f>
        <v>299</v>
      </c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58" t="s">
        <v>43</v>
      </c>
      <c r="B11" s="58" t="s">
        <v>40</v>
      </c>
      <c r="C11" s="75"/>
      <c r="D11" s="70" t="n">
        <v>1</v>
      </c>
      <c r="E11" s="71"/>
      <c r="F11" s="62"/>
      <c r="G11" s="71"/>
      <c r="H11" s="72"/>
      <c r="I11" s="73"/>
      <c r="J11" s="75"/>
      <c r="K11" s="70" t="n">
        <v>1</v>
      </c>
      <c r="L11" s="71"/>
      <c r="M11" s="62"/>
      <c r="N11" s="71"/>
      <c r="O11" s="72"/>
      <c r="P11" s="73"/>
      <c r="Q11" s="74"/>
      <c r="R11" s="69"/>
      <c r="S11" s="70" t="n">
        <v>1</v>
      </c>
      <c r="T11" s="71"/>
      <c r="U11" s="62"/>
      <c r="V11" s="71"/>
      <c r="W11" s="72"/>
      <c r="X11" s="73"/>
      <c r="Y11" s="75"/>
      <c r="Z11" s="70" t="n">
        <v>1</v>
      </c>
      <c r="AA11" s="71"/>
      <c r="AB11" s="62"/>
      <c r="AC11" s="71"/>
      <c r="AD11" s="72"/>
      <c r="AE11" s="73"/>
      <c r="AF11" s="75"/>
      <c r="AG11" s="70" t="n">
        <v>1</v>
      </c>
      <c r="AH11" s="71"/>
      <c r="AI11" s="62"/>
      <c r="AJ11" s="71"/>
      <c r="AK11" s="72"/>
      <c r="AL11" s="73"/>
      <c r="AM11" s="66" t="n">
        <f aca="false">(C11+J11+R11+Y11+AF11)*2.8+(D11+K11+S11+Z11+AG11)*5+(E11+L11+T11+AA11+AH11)*7.5+(F11+M11+U11+AB11+AI11)*5.5+(G11+N11+V11+AC11+AJ11)*9+(H11+O11+W11+AD11+AK11)*7.5+(I11+P11+X11+AE11+AL11)*6.5+Q11*2</f>
        <v>25</v>
      </c>
      <c r="AN11" s="75"/>
      <c r="AO11" s="70" t="n">
        <v>1</v>
      </c>
      <c r="AP11" s="71"/>
      <c r="AQ11" s="62"/>
      <c r="AR11" s="71"/>
      <c r="AS11" s="72"/>
      <c r="AT11" s="73"/>
      <c r="AU11" s="76"/>
      <c r="AV11" s="75"/>
      <c r="AW11" s="70" t="n">
        <v>1</v>
      </c>
      <c r="AX11" s="71"/>
      <c r="AY11" s="62"/>
      <c r="AZ11" s="71"/>
      <c r="BA11" s="72"/>
      <c r="BB11" s="73"/>
      <c r="BC11" s="75"/>
      <c r="BD11" s="70" t="n">
        <v>1</v>
      </c>
      <c r="BE11" s="71"/>
      <c r="BF11" s="62"/>
      <c r="BG11" s="71"/>
      <c r="BH11" s="72"/>
      <c r="BI11" s="73"/>
      <c r="BJ11" s="75"/>
      <c r="BK11" s="70" t="n">
        <v>1</v>
      </c>
      <c r="BL11" s="71"/>
      <c r="BM11" s="62"/>
      <c r="BN11" s="71"/>
      <c r="BO11" s="72"/>
      <c r="BP11" s="73"/>
      <c r="BQ11" s="66" t="n">
        <f aca="false">(AN11+AV11+BC11+BJ11)*2.8+(AO11+AW11+BD11+BK11)*5+(AP11+AX11+BE11+BL11)*7.5+(AQ11+AY11+BF11+BM11)*5.5+(AR11+AZ11+BG11+BN11)*9+(AS11+BA11+BH11+BO11)*7.5+(AT11+BB11+BI11+BP11)*6.5+AU11*2</f>
        <v>20</v>
      </c>
      <c r="BR11" s="75"/>
      <c r="BS11" s="70" t="n">
        <v>1</v>
      </c>
      <c r="BT11" s="71"/>
      <c r="BU11" s="62"/>
      <c r="BV11" s="71"/>
      <c r="BW11" s="72"/>
      <c r="BX11" s="73"/>
      <c r="BY11" s="76"/>
      <c r="BZ11" s="75"/>
      <c r="CA11" s="70" t="n">
        <v>1</v>
      </c>
      <c r="CB11" s="71"/>
      <c r="CC11" s="62"/>
      <c r="CD11" s="71"/>
      <c r="CE11" s="72"/>
      <c r="CF11" s="73"/>
      <c r="CG11" s="75"/>
      <c r="CH11" s="70" t="n">
        <v>1</v>
      </c>
      <c r="CI11" s="71"/>
      <c r="CJ11" s="62"/>
      <c r="CK11" s="71"/>
      <c r="CL11" s="72"/>
      <c r="CM11" s="73"/>
      <c r="CN11" s="66" t="n">
        <f aca="false">(BR11+BZ11+CG11)*2.8+(BS11+CA11+CH11)*5+(BT11+CB11+CI11)*7.5+(BU11+CC11+CJ11)*5.5+(BV11+CD11+CK11)*9+(BW11+CE11+CL11)*7.5+(BX11+CF11+CM11)*6.5+BY11*2</f>
        <v>15</v>
      </c>
      <c r="CO11" s="75"/>
      <c r="CP11" s="70" t="n">
        <v>1</v>
      </c>
      <c r="CQ11" s="71"/>
      <c r="CR11" s="62"/>
      <c r="CS11" s="71"/>
      <c r="CT11" s="72"/>
      <c r="CU11" s="73"/>
      <c r="CV11" s="76"/>
      <c r="CW11" s="75"/>
      <c r="CX11" s="70" t="n">
        <v>1</v>
      </c>
      <c r="CY11" s="71"/>
      <c r="CZ11" s="62"/>
      <c r="DA11" s="71"/>
      <c r="DB11" s="72"/>
      <c r="DC11" s="73"/>
      <c r="DD11" s="75"/>
      <c r="DE11" s="70" t="n">
        <v>1</v>
      </c>
      <c r="DF11" s="71"/>
      <c r="DG11" s="62"/>
      <c r="DH11" s="71"/>
      <c r="DI11" s="72"/>
      <c r="DJ11" s="73"/>
      <c r="DK11" s="75"/>
      <c r="DL11" s="70" t="n">
        <v>1</v>
      </c>
      <c r="DM11" s="71"/>
      <c r="DN11" s="62"/>
      <c r="DO11" s="71"/>
      <c r="DP11" s="72"/>
      <c r="DQ11" s="73"/>
      <c r="DR11" s="66" t="n">
        <f aca="false">(CO11+CW11+DD11+DK11)*2.8+(CP11+CX11+DE11+DL11)*5+(CQ11+CY11+DF11+DM11)*7.5+(CR11+CZ11+DG11+DN11)*5.5+(CS11+DA11+DH11+DO11)*9+(CT11+DB11+DI11+DP11)*7.5+(CU11+DC11+DJ11+DQ11)*6.5+CV11*2</f>
        <v>20</v>
      </c>
      <c r="DS11" s="75"/>
      <c r="DT11" s="70" t="n">
        <v>1</v>
      </c>
      <c r="DU11" s="71"/>
      <c r="DV11" s="62"/>
      <c r="DW11" s="71"/>
      <c r="DX11" s="72"/>
      <c r="DY11" s="73"/>
      <c r="DZ11" s="75"/>
      <c r="EA11" s="70" t="n">
        <v>1</v>
      </c>
      <c r="EB11" s="71"/>
      <c r="EC11" s="62"/>
      <c r="ED11" s="71"/>
      <c r="EE11" s="72"/>
      <c r="EF11" s="73"/>
      <c r="EG11" s="76"/>
      <c r="EH11" s="75"/>
      <c r="EI11" s="70" t="n">
        <v>1</v>
      </c>
      <c r="EJ11" s="71"/>
      <c r="EK11" s="62"/>
      <c r="EL11" s="71"/>
      <c r="EM11" s="72"/>
      <c r="EN11" s="73"/>
      <c r="EO11" s="75"/>
      <c r="EP11" s="70" t="n">
        <v>1</v>
      </c>
      <c r="EQ11" s="71"/>
      <c r="ER11" s="62"/>
      <c r="ES11" s="71"/>
      <c r="ET11" s="72"/>
      <c r="EU11" s="73"/>
      <c r="EV11" s="66" t="n">
        <f aca="false">(DS11+DZ11+EH11+EO11)*2.8+(DT11+EA11+EI11+EP11)*5+(DU11+EB11+EJ11+EQ11)*7.5+(DV11+EC11+EK11+ER11)*5.5+(DW11+ED11+EL11+ES11)*9+(DX11+EE11+EM11+ET11)*7.5+(DY11+EF11+EN11+EU11)*6.5+EG11*2</f>
        <v>20</v>
      </c>
      <c r="EW11" s="75"/>
      <c r="EX11" s="70" t="n">
        <v>1</v>
      </c>
      <c r="EY11" s="71"/>
      <c r="EZ11" s="62"/>
      <c r="FA11" s="71"/>
      <c r="FB11" s="72"/>
      <c r="FC11" s="73"/>
      <c r="FD11" s="75"/>
      <c r="FE11" s="70" t="n">
        <v>1</v>
      </c>
      <c r="FF11" s="71"/>
      <c r="FG11" s="62"/>
      <c r="FH11" s="71"/>
      <c r="FI11" s="72"/>
      <c r="FJ11" s="73"/>
      <c r="FK11" s="76"/>
      <c r="FL11" s="75"/>
      <c r="FM11" s="70" t="n">
        <v>1</v>
      </c>
      <c r="FN11" s="71"/>
      <c r="FO11" s="62"/>
      <c r="FP11" s="71"/>
      <c r="FQ11" s="72"/>
      <c r="FR11" s="73"/>
      <c r="FS11" s="75"/>
      <c r="FT11" s="70" t="n">
        <v>1</v>
      </c>
      <c r="FU11" s="71"/>
      <c r="FV11" s="62"/>
      <c r="FW11" s="71"/>
      <c r="FX11" s="72"/>
      <c r="FY11" s="73"/>
      <c r="FZ11" s="66" t="n">
        <f aca="false">(EW11+FD11+FL11+FS11)*2.8+(EX11+FE11+FM11+FT11)*5+(EY11+FF11+FN11+FU11)*7.5+(EZ11+FG11+FO11+FV11)*5.5+(FA11+FH11+FP11+FW11)*9+(FB11+FI11+FQ11+FX11)*7.5+(FC11+FJ11+FR11+FY11)*6.5+FK11*2</f>
        <v>20</v>
      </c>
      <c r="GA11" s="75"/>
      <c r="GB11" s="70" t="n">
        <v>1</v>
      </c>
      <c r="GC11" s="71"/>
      <c r="GD11" s="62"/>
      <c r="GE11" s="71"/>
      <c r="GF11" s="72"/>
      <c r="GG11" s="73"/>
      <c r="GH11" s="75"/>
      <c r="GI11" s="70" t="n">
        <v>1</v>
      </c>
      <c r="GJ11" s="71"/>
      <c r="GK11" s="62"/>
      <c r="GL11" s="71"/>
      <c r="GM11" s="72"/>
      <c r="GN11" s="73"/>
      <c r="GO11" s="76"/>
      <c r="GP11" s="75"/>
      <c r="GQ11" s="70" t="n">
        <v>1</v>
      </c>
      <c r="GR11" s="71"/>
      <c r="GS11" s="62"/>
      <c r="GT11" s="71"/>
      <c r="GU11" s="72"/>
      <c r="GV11" s="73"/>
      <c r="GW11" s="75"/>
      <c r="GX11" s="70" t="n">
        <v>1</v>
      </c>
      <c r="GY11" s="71"/>
      <c r="GZ11" s="62"/>
      <c r="HA11" s="71"/>
      <c r="HB11" s="72"/>
      <c r="HC11" s="73"/>
      <c r="HD11" s="75"/>
      <c r="HE11" s="70" t="n">
        <v>1</v>
      </c>
      <c r="HF11" s="71"/>
      <c r="HG11" s="62"/>
      <c r="HH11" s="71"/>
      <c r="HI11" s="72"/>
      <c r="HJ11" s="73"/>
      <c r="HK11" s="66" t="n">
        <f aca="false">(GA11+GH11+GP11+GW11+HD11)*2.8+(GB11+GI11+GQ11+GX11+HE11)*5+(GC11+GJ11+GR11+GY11+HF11)*7.5+(GD11+GK11+GS11+GZ11+HG11)*5.5+(GE11+GL11+GT11+HA11+HH11)*9+(GF11+GM11+GU11+HB11+HI11)*7.5+(GG11+GN11+GV11+HC11+HJ11)*6.5+GO11*2</f>
        <v>25</v>
      </c>
      <c r="HL11" s="69"/>
      <c r="HM11" s="70" t="n">
        <v>1</v>
      </c>
      <c r="HN11" s="71"/>
      <c r="HO11" s="62"/>
      <c r="HP11" s="71"/>
      <c r="HQ11" s="72"/>
      <c r="HR11" s="73"/>
      <c r="HS11" s="76"/>
      <c r="HT11" s="75"/>
      <c r="HU11" s="70" t="n">
        <v>1</v>
      </c>
      <c r="HV11" s="71"/>
      <c r="HW11" s="62"/>
      <c r="HX11" s="71"/>
      <c r="HY11" s="72"/>
      <c r="HZ11" s="73"/>
      <c r="IA11" s="75"/>
      <c r="IB11" s="70" t="n">
        <v>1</v>
      </c>
      <c r="IC11" s="71"/>
      <c r="ID11" s="62"/>
      <c r="IE11" s="71"/>
      <c r="IF11" s="72"/>
      <c r="IG11" s="73"/>
      <c r="IH11" s="75"/>
      <c r="II11" s="70" t="n">
        <v>1</v>
      </c>
      <c r="IJ11" s="71"/>
      <c r="IK11" s="62"/>
      <c r="IL11" s="71"/>
      <c r="IM11" s="72"/>
      <c r="IN11" s="73"/>
      <c r="IO11" s="66" t="n">
        <f aca="false">(HL11+HT11+IA11+IH11)*2.8+(HM11+HU11+IB11+II11)*5+(HN11+HV11+IC11+IJ11)*7.5+(HO11+HW11+ID11+IK11)*5.5+(HP11+HX11+IE11+IL11)*9+(HQ11+HY11+IF11+IM11)*7.5+(HR11+HZ11+IG11+IN11)*6.5+HS11*2</f>
        <v>20</v>
      </c>
      <c r="IP11" s="75"/>
      <c r="IQ11" s="70" t="n">
        <v>1</v>
      </c>
      <c r="IR11" s="71"/>
      <c r="IS11" s="62"/>
      <c r="IT11" s="71"/>
      <c r="IU11" s="72"/>
      <c r="IV11" s="73"/>
      <c r="IW11" s="75"/>
      <c r="IX11" s="70" t="n">
        <v>1</v>
      </c>
      <c r="IY11" s="71"/>
      <c r="IZ11" s="62"/>
      <c r="JA11" s="71"/>
      <c r="JB11" s="72"/>
      <c r="JC11" s="73"/>
      <c r="JD11" s="77"/>
      <c r="JE11" s="75"/>
      <c r="JF11" s="70" t="n">
        <v>1</v>
      </c>
      <c r="JG11" s="71"/>
      <c r="JH11" s="62"/>
      <c r="JI11" s="71"/>
      <c r="JJ11" s="72"/>
      <c r="JK11" s="73"/>
      <c r="JL11" s="75"/>
      <c r="JM11" s="70" t="n">
        <v>1</v>
      </c>
      <c r="JN11" s="71"/>
      <c r="JO11" s="62"/>
      <c r="JP11" s="71"/>
      <c r="JQ11" s="72"/>
      <c r="JR11" s="73"/>
      <c r="JS11" s="66" t="n">
        <f aca="false">(IP11+IW11+JE11+JL11)*2.8+(IQ11+IX11+JF11+JM11)*5+(IR11+IY11+JG11+JN11)*7.5+(IS11+IZ11+JH11+JO11)*5.5+(IT11+JA11+JI11+JP11)*9+(IU11+JB11+JJ11+JQ11)*7.5+(IV11+JC11+JK11+JR11)*6.5+JD11*2</f>
        <v>20</v>
      </c>
      <c r="JT11" s="75"/>
      <c r="JU11" s="70" t="n">
        <v>1</v>
      </c>
      <c r="JV11" s="71"/>
      <c r="JW11" s="62"/>
      <c r="JX11" s="71"/>
      <c r="JY11" s="72"/>
      <c r="JZ11" s="73"/>
      <c r="KA11" s="75"/>
      <c r="KB11" s="70" t="n">
        <v>1</v>
      </c>
      <c r="KC11" s="71"/>
      <c r="KD11" s="62"/>
      <c r="KE11" s="71"/>
      <c r="KF11" s="72"/>
      <c r="KG11" s="73"/>
      <c r="KH11" s="77"/>
      <c r="KI11" s="75"/>
      <c r="KJ11" s="70" t="n">
        <v>1</v>
      </c>
      <c r="KK11" s="71"/>
      <c r="KL11" s="62"/>
      <c r="KM11" s="71"/>
      <c r="KN11" s="72"/>
      <c r="KO11" s="73"/>
      <c r="KP11" s="75"/>
      <c r="KQ11" s="70" t="n">
        <v>1</v>
      </c>
      <c r="KR11" s="71"/>
      <c r="KS11" s="62"/>
      <c r="KT11" s="71"/>
      <c r="KU11" s="72"/>
      <c r="KV11" s="73"/>
      <c r="KW11" s="75"/>
      <c r="KX11" s="70" t="n">
        <v>1</v>
      </c>
      <c r="KY11" s="71"/>
      <c r="KZ11" s="62"/>
      <c r="LA11" s="71"/>
      <c r="LB11" s="72"/>
      <c r="LC11" s="73"/>
      <c r="LD11" s="66" t="n">
        <f aca="false">(JT11+KA11+KI11+KP11+KW11)*2.8+(JU11+KB11+KJ11+KQ11+KX11)*5+(JV11+KC11+KK11+KR11+KY11)*7.5+(JW11+KD11+KL11+KS11+KZ11)*5.5+(JX11+KE11+KM11+KT11+LA11)*9+(JY11+KF11+KN11+KU11+LB11)*7.5+(JZ11+KG11+KO11+KV11+LC11)*6.5+KH11*2</f>
        <v>25</v>
      </c>
      <c r="LE11" s="75"/>
      <c r="LF11" s="70" t="n">
        <v>1</v>
      </c>
      <c r="LG11" s="71"/>
      <c r="LH11" s="62"/>
      <c r="LI11" s="71"/>
      <c r="LJ11" s="72"/>
      <c r="LK11" s="73"/>
      <c r="LL11" s="75"/>
      <c r="LM11" s="70" t="n">
        <v>1</v>
      </c>
      <c r="LN11" s="71"/>
      <c r="LO11" s="62"/>
      <c r="LP11" s="71"/>
      <c r="LQ11" s="72"/>
      <c r="LR11" s="73"/>
      <c r="LS11" s="77"/>
      <c r="LT11" s="75"/>
      <c r="LU11" s="70" t="n">
        <v>1</v>
      </c>
      <c r="LV11" s="71"/>
      <c r="LW11" s="62"/>
      <c r="LX11" s="71"/>
      <c r="LY11" s="72"/>
      <c r="LZ11" s="73"/>
      <c r="MA11" s="75"/>
      <c r="MB11" s="70" t="n">
        <v>1</v>
      </c>
      <c r="MC11" s="71"/>
      <c r="MD11" s="62"/>
      <c r="ME11" s="71"/>
      <c r="MF11" s="72"/>
      <c r="MG11" s="73"/>
      <c r="MH11" s="66" t="n">
        <f aca="false">(LE11+LL11+LT11+MA11)*2.8+(LF11+LM11+LU11+MB11)*5+(LG11+LN11+LV11+MC11)*7.5+(LH11+LO11+LW11+MD11)*5.5+(LI11+LP11+LX11+ME11)*9+(LJ11+LQ11+LY11+MF11)*7.5+(LK11+LR11+LZ11+MG11)*6.5+LS11*2</f>
        <v>20</v>
      </c>
      <c r="MI11" s="68" t="n">
        <f aca="false">AM11+BQ11+CN11+DR11+EV11+FZ11+HK11+IO11+JS11+LD11+MH11</f>
        <v>230</v>
      </c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false" outlineLevel="0" collapsed="false">
      <c r="A12" s="58" t="s">
        <v>47</v>
      </c>
      <c r="B12" s="58" t="s">
        <v>40</v>
      </c>
      <c r="C12" s="69" t="n">
        <v>1</v>
      </c>
      <c r="D12" s="70"/>
      <c r="E12" s="71"/>
      <c r="F12" s="62"/>
      <c r="G12" s="71"/>
      <c r="H12" s="72"/>
      <c r="I12" s="73"/>
      <c r="J12" s="69"/>
      <c r="K12" s="70"/>
      <c r="L12" s="71"/>
      <c r="M12" s="62" t="n">
        <v>1</v>
      </c>
      <c r="N12" s="71"/>
      <c r="O12" s="72"/>
      <c r="P12" s="73"/>
      <c r="Q12" s="74"/>
      <c r="R12" s="69" t="n">
        <v>1</v>
      </c>
      <c r="S12" s="70"/>
      <c r="T12" s="71"/>
      <c r="U12" s="62"/>
      <c r="V12" s="71"/>
      <c r="W12" s="72"/>
      <c r="X12" s="73"/>
      <c r="Y12" s="69"/>
      <c r="Z12" s="70"/>
      <c r="AA12" s="71"/>
      <c r="AB12" s="62" t="n">
        <v>1</v>
      </c>
      <c r="AC12" s="71"/>
      <c r="AD12" s="72"/>
      <c r="AE12" s="73"/>
      <c r="AF12" s="69" t="n">
        <v>1</v>
      </c>
      <c r="AG12" s="70"/>
      <c r="AH12" s="71"/>
      <c r="AI12" s="62"/>
      <c r="AJ12" s="71"/>
      <c r="AK12" s="72"/>
      <c r="AL12" s="73"/>
      <c r="AM12" s="66" t="n">
        <f aca="false">(C12+J12+R12+Y12+AF12)*2.8+(D12+K12+S12+Z12+AG12)*5+(E12+L12+T12+AA12+AH12)*7.5+(F12+M12+U12+AB12+AI12)*5.5+(G12+N12+V12+AC12+AJ12)*9+(H12+O12+W12+AD12+AK12)*7.5+(I12+P12+X12+AE12+AL12)*6.5+Q12*2</f>
        <v>19.4</v>
      </c>
      <c r="AN12" s="69"/>
      <c r="AO12" s="70"/>
      <c r="AP12" s="71"/>
      <c r="AQ12" s="62" t="n">
        <v>1</v>
      </c>
      <c r="AR12" s="71"/>
      <c r="AS12" s="72"/>
      <c r="AT12" s="73"/>
      <c r="AU12" s="74"/>
      <c r="AV12" s="69" t="n">
        <v>1</v>
      </c>
      <c r="AW12" s="70"/>
      <c r="AX12" s="71"/>
      <c r="AY12" s="62"/>
      <c r="AZ12" s="71"/>
      <c r="BA12" s="72"/>
      <c r="BB12" s="73"/>
      <c r="BC12" s="69"/>
      <c r="BD12" s="70"/>
      <c r="BE12" s="71"/>
      <c r="BF12" s="62" t="n">
        <v>1</v>
      </c>
      <c r="BG12" s="71"/>
      <c r="BH12" s="72"/>
      <c r="BI12" s="73"/>
      <c r="BJ12" s="69" t="n">
        <v>1</v>
      </c>
      <c r="BK12" s="70"/>
      <c r="BL12" s="71"/>
      <c r="BM12" s="62"/>
      <c r="BN12" s="71"/>
      <c r="BO12" s="72"/>
      <c r="BP12" s="73"/>
      <c r="BQ12" s="66" t="n">
        <f aca="false">(AN12+AV12+BC12+BJ12)*2.8+(AO12+AW12+BD12+BK12)*5+(AP12+AX12+BE12+BL12)*7.5+(AQ12+AY12+BF12+BM12)*5.5+(AR12+AZ12+BG12+BN12)*9+(AS12+BA12+BH12+BO12)*7.5+(AT12+BB12+BI12+BP12)*6.5+AU12*2</f>
        <v>16.6</v>
      </c>
      <c r="BR12" s="69"/>
      <c r="BS12" s="70"/>
      <c r="BT12" s="71"/>
      <c r="BU12" s="62" t="n">
        <v>1</v>
      </c>
      <c r="BV12" s="71"/>
      <c r="BW12" s="72"/>
      <c r="BX12" s="73"/>
      <c r="BY12" s="74"/>
      <c r="BZ12" s="69" t="n">
        <v>1</v>
      </c>
      <c r="CA12" s="70"/>
      <c r="CB12" s="71"/>
      <c r="CC12" s="62"/>
      <c r="CD12" s="71"/>
      <c r="CE12" s="72"/>
      <c r="CF12" s="73"/>
      <c r="CG12" s="69"/>
      <c r="CH12" s="70"/>
      <c r="CI12" s="71"/>
      <c r="CJ12" s="62" t="n">
        <v>1</v>
      </c>
      <c r="CK12" s="71"/>
      <c r="CL12" s="72"/>
      <c r="CM12" s="73"/>
      <c r="CN12" s="66" t="n">
        <f aca="false">(BR12+BZ12+CG12)*2.8+(BS12+CA12+CH12)*5+(BT12+CB12+CI12)*7.5+(BU12+CC12+CJ12)*5.5+(BV12+CD12+CK12)*9+(BW12+CE12+CL12)*7.5+(BX12+CF12+CM12)*6.5+BY12*2</f>
        <v>13.8</v>
      </c>
      <c r="CO12" s="69" t="n">
        <v>1</v>
      </c>
      <c r="CP12" s="70"/>
      <c r="CQ12" s="71"/>
      <c r="CR12" s="62"/>
      <c r="CS12" s="71"/>
      <c r="CT12" s="72"/>
      <c r="CU12" s="73"/>
      <c r="CV12" s="74"/>
      <c r="CW12" s="69"/>
      <c r="CX12" s="70"/>
      <c r="CY12" s="71"/>
      <c r="CZ12" s="62" t="n">
        <v>1</v>
      </c>
      <c r="DA12" s="71"/>
      <c r="DB12" s="72"/>
      <c r="DC12" s="73"/>
      <c r="DD12" s="69" t="n">
        <v>1</v>
      </c>
      <c r="DE12" s="70"/>
      <c r="DF12" s="71"/>
      <c r="DG12" s="62"/>
      <c r="DH12" s="71"/>
      <c r="DI12" s="72"/>
      <c r="DJ12" s="73"/>
      <c r="DK12" s="69"/>
      <c r="DL12" s="70"/>
      <c r="DM12" s="71"/>
      <c r="DN12" s="62" t="n">
        <v>1</v>
      </c>
      <c r="DO12" s="71"/>
      <c r="DP12" s="72"/>
      <c r="DQ12" s="73"/>
      <c r="DR12" s="66" t="n">
        <f aca="false">(CO12+CW12+DD12+DK12)*2.8+(CP12+CX12+DE12+DL12)*5+(CQ12+CY12+DF12+DM12)*7.5+(CR12+CZ12+DG12+DN12)*5.5+(CS12+DA12+DH12+DO12)*9+(CT12+DB12+DI12+DP12)*7.5+(CU12+DC12+DJ12+DQ12)*6.5+CV12*2</f>
        <v>16.6</v>
      </c>
      <c r="DS12" s="69" t="n">
        <v>1</v>
      </c>
      <c r="DT12" s="70"/>
      <c r="DU12" s="71"/>
      <c r="DV12" s="62"/>
      <c r="DW12" s="71"/>
      <c r="DX12" s="72"/>
      <c r="DY12" s="73"/>
      <c r="DZ12" s="69"/>
      <c r="EA12" s="70"/>
      <c r="EB12" s="71"/>
      <c r="EC12" s="62" t="n">
        <v>1</v>
      </c>
      <c r="ED12" s="71"/>
      <c r="EE12" s="72"/>
      <c r="EF12" s="73"/>
      <c r="EG12" s="74"/>
      <c r="EH12" s="69" t="n">
        <v>1</v>
      </c>
      <c r="EI12" s="70"/>
      <c r="EJ12" s="71"/>
      <c r="EK12" s="62"/>
      <c r="EL12" s="71"/>
      <c r="EM12" s="72"/>
      <c r="EN12" s="73"/>
      <c r="EO12" s="69"/>
      <c r="EP12" s="70"/>
      <c r="EQ12" s="71"/>
      <c r="ER12" s="62" t="n">
        <v>1</v>
      </c>
      <c r="ES12" s="71"/>
      <c r="ET12" s="72"/>
      <c r="EU12" s="73"/>
      <c r="EV12" s="66" t="n">
        <f aca="false">(DS12+DZ12+EH12+EO12)*2.8+(DT12+EA12+EI12+EP12)*5+(DU12+EB12+EJ12+EQ12)*7.5+(DV12+EC12+EK12+ER12)*5.5+(DW12+ED12+EL12+ES12)*9+(DX12+EE12+EM12+ET12)*7.5+(DY12+EF12+EN12+EU12)*6.5+EG12*2</f>
        <v>16.6</v>
      </c>
      <c r="EW12" s="69" t="n">
        <v>1</v>
      </c>
      <c r="EX12" s="70"/>
      <c r="EY12" s="71"/>
      <c r="EZ12" s="62"/>
      <c r="FA12" s="71"/>
      <c r="FB12" s="72"/>
      <c r="FC12" s="73"/>
      <c r="FD12" s="69"/>
      <c r="FE12" s="70"/>
      <c r="FF12" s="71"/>
      <c r="FG12" s="62" t="n">
        <v>1</v>
      </c>
      <c r="FH12" s="71"/>
      <c r="FI12" s="72"/>
      <c r="FJ12" s="73"/>
      <c r="FK12" s="74"/>
      <c r="FL12" s="69" t="n">
        <v>1</v>
      </c>
      <c r="FM12" s="70"/>
      <c r="FN12" s="71"/>
      <c r="FO12" s="62"/>
      <c r="FP12" s="71"/>
      <c r="FQ12" s="72"/>
      <c r="FR12" s="73"/>
      <c r="FS12" s="69"/>
      <c r="FT12" s="70"/>
      <c r="FU12" s="71"/>
      <c r="FV12" s="62" t="n">
        <v>1</v>
      </c>
      <c r="FW12" s="71"/>
      <c r="FX12" s="72"/>
      <c r="FY12" s="73"/>
      <c r="FZ12" s="66" t="n">
        <f aca="false">(EW12+FD12+FL12+FS12)*2.8+(EX12+FE12+FM12+FT12)*5+(EY12+FF12+FN12+FU12)*7.5+(EZ12+FG12+FO12+FV12)*5.5+(FA12+FH12+FP12+FW12)*9+(FB12+FI12+FQ12+FX12)*7.5+(FC12+FJ12+FR12+FY12)*6.5+FK12*2</f>
        <v>16.6</v>
      </c>
      <c r="GA12" s="69" t="n">
        <v>1</v>
      </c>
      <c r="GB12" s="70"/>
      <c r="GC12" s="71"/>
      <c r="GD12" s="62"/>
      <c r="GE12" s="71"/>
      <c r="GF12" s="72"/>
      <c r="GG12" s="73"/>
      <c r="GH12" s="69"/>
      <c r="GI12" s="70"/>
      <c r="GJ12" s="71"/>
      <c r="GK12" s="62" t="n">
        <v>1</v>
      </c>
      <c r="GL12" s="71"/>
      <c r="GM12" s="72"/>
      <c r="GN12" s="73"/>
      <c r="GO12" s="74"/>
      <c r="GP12" s="69" t="n">
        <v>1</v>
      </c>
      <c r="GQ12" s="70"/>
      <c r="GR12" s="71"/>
      <c r="GS12" s="62"/>
      <c r="GT12" s="71"/>
      <c r="GU12" s="72"/>
      <c r="GV12" s="73"/>
      <c r="GW12" s="69"/>
      <c r="GX12" s="70"/>
      <c r="GY12" s="71"/>
      <c r="GZ12" s="62" t="n">
        <v>1</v>
      </c>
      <c r="HA12" s="71"/>
      <c r="HB12" s="72"/>
      <c r="HC12" s="73"/>
      <c r="HD12" s="69" t="n">
        <v>1</v>
      </c>
      <c r="HE12" s="70"/>
      <c r="HF12" s="71"/>
      <c r="HG12" s="62"/>
      <c r="HH12" s="71"/>
      <c r="HI12" s="72"/>
      <c r="HJ12" s="73"/>
      <c r="HK12" s="66" t="n">
        <f aca="false">(GA12+GH12+GP12+GW12+HD12)*2.8+(GB12+GI12+GQ12+GX12+HE12)*5+(GC12+GJ12+GR12+GY12+HF12)*7.5+(GD12+GK12+GS12+GZ12+HG12)*5.5+(GE12+GL12+GT12+HA12+HH12)*9+(GF12+GM12+GU12+HB12+HI12)*7.5+(GG12+GN12+GV12+HC12+HJ12)*6.5+GO12*2</f>
        <v>19.4</v>
      </c>
      <c r="HL12" s="69"/>
      <c r="HM12" s="70"/>
      <c r="HN12" s="71"/>
      <c r="HO12" s="62" t="n">
        <v>1</v>
      </c>
      <c r="HP12" s="71"/>
      <c r="HQ12" s="72"/>
      <c r="HR12" s="73"/>
      <c r="HS12" s="74"/>
      <c r="HT12" s="69" t="n">
        <v>1</v>
      </c>
      <c r="HU12" s="70"/>
      <c r="HV12" s="71"/>
      <c r="HW12" s="62"/>
      <c r="HX12" s="71"/>
      <c r="HY12" s="72"/>
      <c r="HZ12" s="73"/>
      <c r="IA12" s="69"/>
      <c r="IB12" s="70"/>
      <c r="IC12" s="71"/>
      <c r="ID12" s="62" t="n">
        <v>1</v>
      </c>
      <c r="IE12" s="71"/>
      <c r="IF12" s="72"/>
      <c r="IG12" s="73"/>
      <c r="IH12" s="69" t="n">
        <v>1</v>
      </c>
      <c r="II12" s="70"/>
      <c r="IJ12" s="71"/>
      <c r="IK12" s="62"/>
      <c r="IL12" s="71"/>
      <c r="IM12" s="72"/>
      <c r="IN12" s="73"/>
      <c r="IO12" s="66" t="n">
        <f aca="false">(HL12+HT12+IA12+IH12)*2.8+(HM12+HU12+IB12+II12)*5+(HN12+HV12+IC12+IJ12)*7.5+(HO12+HW12+ID12+IK12)*5.5+(HP12+HX12+IE12+IL12)*9+(HQ12+HY12+IF12+IM12)*7.5+(HR12+HZ12+IG12+IN12)*6.5+HS12*2</f>
        <v>16.6</v>
      </c>
      <c r="IP12" s="69"/>
      <c r="IQ12" s="70"/>
      <c r="IR12" s="71"/>
      <c r="IS12" s="62" t="n">
        <v>1</v>
      </c>
      <c r="IT12" s="71"/>
      <c r="IU12" s="72"/>
      <c r="IV12" s="73"/>
      <c r="IW12" s="69" t="n">
        <v>1</v>
      </c>
      <c r="IX12" s="70"/>
      <c r="IY12" s="71"/>
      <c r="IZ12" s="62"/>
      <c r="JA12" s="71"/>
      <c r="JB12" s="72"/>
      <c r="JC12" s="73"/>
      <c r="JD12" s="67"/>
      <c r="JE12" s="69"/>
      <c r="JF12" s="70"/>
      <c r="JG12" s="71"/>
      <c r="JH12" s="62" t="n">
        <v>1</v>
      </c>
      <c r="JI12" s="71"/>
      <c r="JJ12" s="72"/>
      <c r="JK12" s="73"/>
      <c r="JL12" s="69" t="n">
        <v>1</v>
      </c>
      <c r="JM12" s="70"/>
      <c r="JN12" s="71"/>
      <c r="JO12" s="62"/>
      <c r="JP12" s="71"/>
      <c r="JQ12" s="72"/>
      <c r="JR12" s="73"/>
      <c r="JS12" s="66" t="n">
        <f aca="false">(IP12+IW12+JE12+JL12)*2.8+(IQ12+IX12+JF12+JM12)*5+(IR12+IY12+JG12+JN12)*7.5+(IS12+IZ12+JH12+JO12)*5.5+(IT12+JA12+JI12+JP12)*9+(IU12+JB12+JJ12+JQ12)*7.5+(IV12+JC12+JK12+JR12)*6.5+JD12*2</f>
        <v>16.6</v>
      </c>
      <c r="JT12" s="69"/>
      <c r="JU12" s="70"/>
      <c r="JV12" s="71"/>
      <c r="JW12" s="62" t="n">
        <v>1</v>
      </c>
      <c r="JX12" s="71"/>
      <c r="JY12" s="72"/>
      <c r="JZ12" s="73"/>
      <c r="KA12" s="69" t="n">
        <v>1</v>
      </c>
      <c r="KB12" s="70"/>
      <c r="KC12" s="71"/>
      <c r="KD12" s="62"/>
      <c r="KE12" s="71"/>
      <c r="KF12" s="72"/>
      <c r="KG12" s="73"/>
      <c r="KH12" s="67"/>
      <c r="KI12" s="69"/>
      <c r="KJ12" s="70"/>
      <c r="KK12" s="71"/>
      <c r="KL12" s="62" t="n">
        <v>1</v>
      </c>
      <c r="KM12" s="71"/>
      <c r="KN12" s="72"/>
      <c r="KO12" s="73"/>
      <c r="KP12" s="69"/>
      <c r="KQ12" s="70"/>
      <c r="KR12" s="71"/>
      <c r="KS12" s="62"/>
      <c r="KT12" s="71"/>
      <c r="KU12" s="72"/>
      <c r="KV12" s="73"/>
      <c r="KW12" s="69"/>
      <c r="KX12" s="70"/>
      <c r="KY12" s="71"/>
      <c r="KZ12" s="62"/>
      <c r="LA12" s="71"/>
      <c r="LB12" s="72"/>
      <c r="LC12" s="73"/>
      <c r="LD12" s="66" t="n">
        <f aca="false">(JT12+KA12+KI12+KP12+KW12)*2.8+(JU12+KB12+KJ12+KQ12+KX12)*5+(JV12+KC12+KK12+KR12+KY12)*7.5+(JW12+KD12+KL12+KS12+KZ12)*5.5+(JX12+KE12+KM12+KT12+LA12)*9+(JY12+KF12+KN12+KU12+LB12)*7.5+(JZ12+KG12+KO12+KV12+LC12)*6.5+KH12*2</f>
        <v>13.8</v>
      </c>
      <c r="LE12" s="69" t="n">
        <v>1</v>
      </c>
      <c r="LF12" s="70"/>
      <c r="LG12" s="71"/>
      <c r="LH12" s="62"/>
      <c r="LI12" s="71"/>
      <c r="LJ12" s="72"/>
      <c r="LK12" s="73"/>
      <c r="LL12" s="69"/>
      <c r="LM12" s="70"/>
      <c r="LN12" s="71"/>
      <c r="LO12" s="62" t="n">
        <v>1</v>
      </c>
      <c r="LP12" s="71"/>
      <c r="LQ12" s="72"/>
      <c r="LR12" s="73"/>
      <c r="LS12" s="67"/>
      <c r="LT12" s="69" t="n">
        <v>1</v>
      </c>
      <c r="LU12" s="70"/>
      <c r="LV12" s="71"/>
      <c r="LW12" s="62"/>
      <c r="LX12" s="71"/>
      <c r="LY12" s="72"/>
      <c r="LZ12" s="73"/>
      <c r="MA12" s="69"/>
      <c r="MB12" s="70"/>
      <c r="MC12" s="71"/>
      <c r="MD12" s="62" t="n">
        <v>1</v>
      </c>
      <c r="ME12" s="71"/>
      <c r="MF12" s="72"/>
      <c r="MG12" s="73"/>
      <c r="MH12" s="66" t="n">
        <f aca="false">(LE12+LL12+LT12+MA12)*2.8+(LF12+LM12+LU12+MB12)*5+(LG12+LN12+LV12+MC12)*7.5+(LH12+LO12+LW12+MD12)*5.5+(LI12+LP12+LX12+ME12)*9+(LJ12+LQ12+LY12+MF12)*7.5+(LK12+LR12+LZ12+MG12)*6.5+LS12*2</f>
        <v>16.6</v>
      </c>
      <c r="MI12" s="68" t="n">
        <f aca="false">AM12+BQ12+CN12+DR12+EV12+FZ12+HK12+IO12+JS12+LD12+MH12</f>
        <v>182.6</v>
      </c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false" outlineLevel="0" collapsed="false">
      <c r="A13" s="58" t="s">
        <v>51</v>
      </c>
      <c r="B13" s="58" t="s">
        <v>40</v>
      </c>
      <c r="C13" s="69"/>
      <c r="D13" s="70" t="n">
        <v>1</v>
      </c>
      <c r="E13" s="71"/>
      <c r="F13" s="62"/>
      <c r="G13" s="71"/>
      <c r="H13" s="72"/>
      <c r="I13" s="73"/>
      <c r="J13" s="69"/>
      <c r="K13" s="70"/>
      <c r="L13" s="71"/>
      <c r="M13" s="62" t="n">
        <v>1</v>
      </c>
      <c r="N13" s="71"/>
      <c r="O13" s="72"/>
      <c r="P13" s="73"/>
      <c r="Q13" s="74" t="n">
        <v>1</v>
      </c>
      <c r="R13" s="69"/>
      <c r="S13" s="70"/>
      <c r="T13" s="71"/>
      <c r="U13" s="62"/>
      <c r="V13" s="71"/>
      <c r="W13" s="72" t="n">
        <v>1</v>
      </c>
      <c r="X13" s="73"/>
      <c r="Y13" s="69"/>
      <c r="Z13" s="70" t="n">
        <v>1</v>
      </c>
      <c r="AA13" s="71"/>
      <c r="AB13" s="62"/>
      <c r="AC13" s="71"/>
      <c r="AD13" s="72"/>
      <c r="AE13" s="73"/>
      <c r="AF13" s="69"/>
      <c r="AG13" s="70"/>
      <c r="AH13" s="71"/>
      <c r="AI13" s="62" t="n">
        <v>1</v>
      </c>
      <c r="AJ13" s="71"/>
      <c r="AK13" s="72"/>
      <c r="AL13" s="73"/>
      <c r="AM13" s="66" t="n">
        <f aca="false">(C13+J13+R13+Y13+AF13)*2.8+(D13+K13+S13+Z13+AG13)*5+(E13+L13+T13+AA13+AH13)*7.5+(F13+M13+U13+AB13+AI13)*5.5+(G13+N13+V13+AC13+AJ13)*9+(H13+O13+W13+AD13+AK13)*7.5+(I13+P13+X13+AE13+AL13)*6.5+Q13*2</f>
        <v>30.5</v>
      </c>
      <c r="AN13" s="69"/>
      <c r="AO13" s="70"/>
      <c r="AP13" s="71"/>
      <c r="AQ13" s="62"/>
      <c r="AR13" s="71"/>
      <c r="AS13" s="72" t="n">
        <v>1</v>
      </c>
      <c r="AT13" s="73"/>
      <c r="AU13" s="74" t="n">
        <v>1</v>
      </c>
      <c r="AV13" s="69"/>
      <c r="AW13" s="70" t="n">
        <v>1</v>
      </c>
      <c r="AX13" s="71"/>
      <c r="AY13" s="62"/>
      <c r="AZ13" s="71"/>
      <c r="BA13" s="72"/>
      <c r="BB13" s="73"/>
      <c r="BC13" s="69"/>
      <c r="BD13" s="70"/>
      <c r="BE13" s="71"/>
      <c r="BF13" s="62" t="n">
        <v>1</v>
      </c>
      <c r="BG13" s="71"/>
      <c r="BH13" s="72"/>
      <c r="BI13" s="73"/>
      <c r="BJ13" s="69"/>
      <c r="BK13" s="70"/>
      <c r="BL13" s="71"/>
      <c r="BM13" s="62"/>
      <c r="BN13" s="71"/>
      <c r="BO13" s="72" t="n">
        <v>1</v>
      </c>
      <c r="BP13" s="73"/>
      <c r="BQ13" s="66" t="n">
        <f aca="false">(AN13+AV13+BC13+BJ13)*2.8+(AO13+AW13+BD13+BK13)*5+(AP13+AX13+BE13+BL13)*7.5+(AQ13+AY13+BF13+BM13)*5.5+(AR13+AZ13+BG13+BN13)*9+(AS13+BA13+BH13+BO13)*7.5+(AT13+BB13+BI13+BP13)*6.5+AU13*2</f>
        <v>27.5</v>
      </c>
      <c r="BR13" s="69"/>
      <c r="BS13" s="70" t="n">
        <v>1</v>
      </c>
      <c r="BT13" s="71"/>
      <c r="BU13" s="62"/>
      <c r="BV13" s="71"/>
      <c r="BW13" s="72"/>
      <c r="BX13" s="73"/>
      <c r="BY13" s="74" t="n">
        <v>1</v>
      </c>
      <c r="BZ13" s="69"/>
      <c r="CA13" s="70"/>
      <c r="CB13" s="71"/>
      <c r="CC13" s="62" t="n">
        <v>1</v>
      </c>
      <c r="CD13" s="71"/>
      <c r="CE13" s="72"/>
      <c r="CF13" s="73"/>
      <c r="CG13" s="69"/>
      <c r="CH13" s="70"/>
      <c r="CI13" s="71"/>
      <c r="CJ13" s="62"/>
      <c r="CK13" s="71"/>
      <c r="CL13" s="72" t="n">
        <v>1</v>
      </c>
      <c r="CM13" s="73"/>
      <c r="CN13" s="66" t="n">
        <f aca="false">(BR13+BZ13+CG13)*2.8+(BS13+CA13+CH13)*5+(BT13+CB13+CI13)*7.5+(BU13+CC13+CJ13)*5.5+(BV13+CD13+CK13)*9+(BW13+CE13+CL13)*7.5+(BX13+CF13+CM13)*6.5+BY13*2</f>
        <v>20</v>
      </c>
      <c r="CO13" s="69"/>
      <c r="CP13" s="70" t="n">
        <v>1</v>
      </c>
      <c r="CQ13" s="71"/>
      <c r="CR13" s="62"/>
      <c r="CS13" s="71"/>
      <c r="CT13" s="72"/>
      <c r="CU13" s="73"/>
      <c r="CV13" s="74" t="n">
        <v>1</v>
      </c>
      <c r="CW13" s="69"/>
      <c r="CX13" s="70"/>
      <c r="CY13" s="71"/>
      <c r="CZ13" s="62" t="n">
        <v>1</v>
      </c>
      <c r="DA13" s="71"/>
      <c r="DB13" s="72"/>
      <c r="DC13" s="73"/>
      <c r="DD13" s="69"/>
      <c r="DE13" s="70"/>
      <c r="DF13" s="71"/>
      <c r="DG13" s="62"/>
      <c r="DH13" s="71"/>
      <c r="DI13" s="72" t="n">
        <v>1</v>
      </c>
      <c r="DJ13" s="73"/>
      <c r="DK13" s="69"/>
      <c r="DL13" s="70" t="n">
        <v>1</v>
      </c>
      <c r="DM13" s="71"/>
      <c r="DN13" s="62"/>
      <c r="DO13" s="71"/>
      <c r="DP13" s="72"/>
      <c r="DQ13" s="73"/>
      <c r="DR13" s="66" t="n">
        <f aca="false">(CO13+CW13+DD13+DK13)*2.8+(CP13+CX13+DE13+DL13)*5+(CQ13+CY13+DF13+DM13)*7.5+(CR13+CZ13+DG13+DN13)*5.5+(CS13+DA13+DH13+DO13)*9+(CT13+DB13+DI13+DP13)*7.5+(CU13+DC13+DJ13+DQ13)*6.5+CV13*2</f>
        <v>25</v>
      </c>
      <c r="DS13" s="69"/>
      <c r="DT13" s="70"/>
      <c r="DU13" s="71"/>
      <c r="DV13" s="62" t="n">
        <v>1</v>
      </c>
      <c r="DW13" s="71"/>
      <c r="DX13" s="72"/>
      <c r="DY13" s="73"/>
      <c r="DZ13" s="69"/>
      <c r="EA13" s="70"/>
      <c r="EB13" s="71"/>
      <c r="EC13" s="62"/>
      <c r="ED13" s="71"/>
      <c r="EE13" s="72" t="n">
        <v>1</v>
      </c>
      <c r="EF13" s="73"/>
      <c r="EG13" s="74" t="n">
        <v>1</v>
      </c>
      <c r="EH13" s="69"/>
      <c r="EI13" s="70" t="n">
        <v>1</v>
      </c>
      <c r="EJ13" s="71"/>
      <c r="EK13" s="62"/>
      <c r="EL13" s="71"/>
      <c r="EM13" s="72"/>
      <c r="EN13" s="73"/>
      <c r="EO13" s="69"/>
      <c r="EP13" s="70"/>
      <c r="EQ13" s="71"/>
      <c r="ER13" s="62" t="n">
        <v>1</v>
      </c>
      <c r="ES13" s="71"/>
      <c r="ET13" s="72"/>
      <c r="EU13" s="73"/>
      <c r="EV13" s="66" t="n">
        <f aca="false">(DS13+DZ13+EH13+EO13)*2.8+(DT13+EA13+EI13+EP13)*5+(DU13+EB13+EJ13+EQ13)*7.5+(DV13+EC13+EK13+ER13)*5.5+(DW13+ED13+EL13+ES13)*9+(DX13+EE13+EM13+ET13)*7.5+(DY13+EF13+EN13+EU13)*6.5+EG13*2</f>
        <v>25.5</v>
      </c>
      <c r="EW13" s="69"/>
      <c r="EX13" s="70"/>
      <c r="EY13" s="71"/>
      <c r="EZ13" s="62"/>
      <c r="FA13" s="71"/>
      <c r="FB13" s="72" t="n">
        <v>1</v>
      </c>
      <c r="FC13" s="73"/>
      <c r="FD13" s="69"/>
      <c r="FE13" s="70" t="n">
        <v>1</v>
      </c>
      <c r="FF13" s="71"/>
      <c r="FG13" s="62"/>
      <c r="FH13" s="71"/>
      <c r="FI13" s="72"/>
      <c r="FJ13" s="73"/>
      <c r="FK13" s="74" t="n">
        <v>1</v>
      </c>
      <c r="FL13" s="69"/>
      <c r="FM13" s="70"/>
      <c r="FN13" s="71"/>
      <c r="FO13" s="62" t="n">
        <v>1</v>
      </c>
      <c r="FP13" s="71"/>
      <c r="FQ13" s="72"/>
      <c r="FR13" s="73"/>
      <c r="FS13" s="69"/>
      <c r="FT13" s="70"/>
      <c r="FU13" s="71"/>
      <c r="FV13" s="62"/>
      <c r="FW13" s="71"/>
      <c r="FX13" s="72" t="n">
        <v>1</v>
      </c>
      <c r="FY13" s="73"/>
      <c r="FZ13" s="66" t="n">
        <f aca="false">(EW13+FD13+FL13+FS13)*2.8+(EX13+FE13+FM13+FT13)*5+(EY13+FF13+FN13+FU13)*7.5+(EZ13+FG13+FO13+FV13)*5.5+(FA13+FH13+FP13+FW13)*9+(FB13+FI13+FQ13+FX13)*7.5+(FC13+FJ13+FR13+FY13)*6.5+FK13*2</f>
        <v>27.5</v>
      </c>
      <c r="GA13" s="69"/>
      <c r="GB13" s="70" t="n">
        <v>1</v>
      </c>
      <c r="GC13" s="71"/>
      <c r="GD13" s="62"/>
      <c r="GE13" s="71"/>
      <c r="GF13" s="72"/>
      <c r="GG13" s="73"/>
      <c r="GH13" s="69"/>
      <c r="GI13" s="70"/>
      <c r="GJ13" s="71"/>
      <c r="GK13" s="62" t="n">
        <v>1</v>
      </c>
      <c r="GL13" s="71"/>
      <c r="GM13" s="72"/>
      <c r="GN13" s="73"/>
      <c r="GO13" s="74" t="n">
        <v>1</v>
      </c>
      <c r="GP13" s="69"/>
      <c r="GQ13" s="70"/>
      <c r="GR13" s="71"/>
      <c r="GS13" s="62"/>
      <c r="GT13" s="71"/>
      <c r="GU13" s="72" t="n">
        <v>1</v>
      </c>
      <c r="GV13" s="73"/>
      <c r="GW13" s="69"/>
      <c r="GX13" s="70" t="n">
        <v>1</v>
      </c>
      <c r="GY13" s="71"/>
      <c r="GZ13" s="62"/>
      <c r="HA13" s="71"/>
      <c r="HB13" s="72"/>
      <c r="HC13" s="73"/>
      <c r="HD13" s="69"/>
      <c r="HE13" s="70"/>
      <c r="HF13" s="71"/>
      <c r="HG13" s="62" t="n">
        <v>1</v>
      </c>
      <c r="HH13" s="71"/>
      <c r="HI13" s="72"/>
      <c r="HJ13" s="73"/>
      <c r="HK13" s="66" t="n">
        <f aca="false">(GA13+GH13+GP13+GW13+HD13)*2.8+(GB13+GI13+GQ13+GX13+HE13)*5+(GC13+GJ13+GR13+GY13+HF13)*7.5+(GD13+GK13+GS13+GZ13+HG13)*5.5+(GE13+GL13+GT13+HA13+HH13)*9+(GF13+GM13+GU13+HB13+HI13)*7.5+(GG13+GN13+GV13+HC13+HJ13)*6.5+GO13*2</f>
        <v>30.5</v>
      </c>
      <c r="HL13" s="69"/>
      <c r="HM13" s="70"/>
      <c r="HN13" s="71"/>
      <c r="HO13" s="62"/>
      <c r="HP13" s="71"/>
      <c r="HQ13" s="72" t="n">
        <v>1</v>
      </c>
      <c r="HR13" s="73"/>
      <c r="HS13" s="74" t="n">
        <v>1</v>
      </c>
      <c r="HT13" s="69"/>
      <c r="HU13" s="70" t="n">
        <v>1</v>
      </c>
      <c r="HV13" s="71"/>
      <c r="HW13" s="62"/>
      <c r="HX13" s="71"/>
      <c r="HY13" s="72"/>
      <c r="HZ13" s="73"/>
      <c r="IA13" s="69"/>
      <c r="IB13" s="70"/>
      <c r="IC13" s="71"/>
      <c r="ID13" s="62" t="n">
        <v>1</v>
      </c>
      <c r="IE13" s="71"/>
      <c r="IF13" s="72"/>
      <c r="IG13" s="73"/>
      <c r="IH13" s="69"/>
      <c r="II13" s="70"/>
      <c r="IJ13" s="71"/>
      <c r="IK13" s="62"/>
      <c r="IL13" s="71"/>
      <c r="IM13" s="72" t="n">
        <v>1</v>
      </c>
      <c r="IN13" s="73"/>
      <c r="IO13" s="66" t="n">
        <f aca="false">(HL13+HT13+IA13+IH13)*2.8+(HM13+HU13+IB13+II13)*5+(HN13+HV13+IC13+IJ13)*7.5+(HO13+HW13+ID13+IK13)*5.5+(HP13+HX13+IE13+IL13)*9+(HQ13+HY13+IF13+IM13)*7.5+(HR13+HZ13+IG13+IN13)*6.5+HS13*2</f>
        <v>27.5</v>
      </c>
      <c r="IP13" s="69"/>
      <c r="IQ13" s="70" t="n">
        <v>1</v>
      </c>
      <c r="IR13" s="71"/>
      <c r="IS13" s="62"/>
      <c r="IT13" s="71"/>
      <c r="IU13" s="72"/>
      <c r="IV13" s="73"/>
      <c r="IW13" s="69"/>
      <c r="IX13" s="70"/>
      <c r="IY13" s="71"/>
      <c r="IZ13" s="62" t="n">
        <v>1</v>
      </c>
      <c r="JA13" s="71"/>
      <c r="JB13" s="72"/>
      <c r="JC13" s="73"/>
      <c r="JD13" s="67" t="n">
        <v>1</v>
      </c>
      <c r="JE13" s="69"/>
      <c r="JF13" s="70"/>
      <c r="JG13" s="71"/>
      <c r="JH13" s="62"/>
      <c r="JI13" s="71"/>
      <c r="JJ13" s="72" t="n">
        <v>1</v>
      </c>
      <c r="JK13" s="73"/>
      <c r="JL13" s="69"/>
      <c r="JM13" s="70" t="n">
        <v>1</v>
      </c>
      <c r="JN13" s="71"/>
      <c r="JO13" s="62"/>
      <c r="JP13" s="71"/>
      <c r="JQ13" s="72"/>
      <c r="JR13" s="73"/>
      <c r="JS13" s="66" t="n">
        <f aca="false">(IP13+IW13+JE13+JL13)*2.8+(IQ13+IX13+JF13+JM13)*5+(IR13+IY13+JG13+JN13)*7.5+(IS13+IZ13+JH13+JO13)*5.5+(IT13+JA13+JI13+JP13)*9+(IU13+JB13+JJ13+JQ13)*7.5+(IV13+JC13+JK13+JR13)*6.5+JD13*2</f>
        <v>25</v>
      </c>
      <c r="JT13" s="69"/>
      <c r="JU13" s="70"/>
      <c r="JV13" s="71"/>
      <c r="JW13" s="62" t="n">
        <v>1</v>
      </c>
      <c r="JX13" s="71"/>
      <c r="JY13" s="72"/>
      <c r="JZ13" s="73"/>
      <c r="KA13" s="69"/>
      <c r="KB13" s="70"/>
      <c r="KC13" s="71"/>
      <c r="KD13" s="62"/>
      <c r="KE13" s="71"/>
      <c r="KF13" s="72" t="n">
        <v>1</v>
      </c>
      <c r="KG13" s="73"/>
      <c r="KH13" s="67" t="n">
        <v>1</v>
      </c>
      <c r="KI13" s="69"/>
      <c r="KJ13" s="70" t="n">
        <v>1</v>
      </c>
      <c r="KK13" s="71"/>
      <c r="KL13" s="62"/>
      <c r="KM13" s="71"/>
      <c r="KN13" s="72"/>
      <c r="KO13" s="73"/>
      <c r="KP13" s="69"/>
      <c r="KQ13" s="70"/>
      <c r="KR13" s="71"/>
      <c r="KS13" s="62"/>
      <c r="KT13" s="71"/>
      <c r="KU13" s="72"/>
      <c r="KV13" s="73"/>
      <c r="KW13" s="69"/>
      <c r="KX13" s="70"/>
      <c r="KY13" s="71"/>
      <c r="KZ13" s="62"/>
      <c r="LA13" s="71"/>
      <c r="LB13" s="72"/>
      <c r="LC13" s="73"/>
      <c r="LD13" s="66" t="n">
        <f aca="false">(JT13+KA13+KI13+KP13+KW13)*2.8+(JU13+KB13+KJ13+KQ13+KX13)*5+(JV13+KC13+KK13+KR13+KY13)*7.5+(JW13+KD13+KL13+KS13+KZ13)*5.5+(JX13+KE13+KM13+KT13+LA13)*9+(JY13+KF13+KN13+KU13+LB13)*7.5+(JZ13+KG13+KO13+KV13+LC13)*6.5+KH13*2</f>
        <v>20</v>
      </c>
      <c r="LE13" s="69"/>
      <c r="LF13" s="70"/>
      <c r="LG13" s="71"/>
      <c r="LH13" s="62"/>
      <c r="LI13" s="71"/>
      <c r="LJ13" s="72"/>
      <c r="LK13" s="73"/>
      <c r="LL13" s="69"/>
      <c r="LM13" s="70"/>
      <c r="LN13" s="71"/>
      <c r="LO13" s="62"/>
      <c r="LP13" s="71"/>
      <c r="LQ13" s="72"/>
      <c r="LR13" s="73"/>
      <c r="LS13" s="67" t="n">
        <v>1</v>
      </c>
      <c r="LT13" s="69"/>
      <c r="LU13" s="70"/>
      <c r="LV13" s="71"/>
      <c r="LW13" s="62"/>
      <c r="LX13" s="71"/>
      <c r="LY13" s="72" t="n">
        <v>1</v>
      </c>
      <c r="LZ13" s="73"/>
      <c r="MA13" s="69"/>
      <c r="MB13" s="70" t="n">
        <v>1</v>
      </c>
      <c r="MC13" s="71"/>
      <c r="MD13" s="62"/>
      <c r="ME13" s="71"/>
      <c r="MF13" s="72"/>
      <c r="MG13" s="73"/>
      <c r="MH13" s="66" t="n">
        <f aca="false">(LE13+LL13+LT13+MA13)*2.8+(LF13+LM13+LU13+MB13)*5+(LG13+LN13+LV13+MC13)*7.5+(LH13+LO13+LW13+MD13)*5.5+(LI13+LP13+LX13+ME13)*9+(LJ13+LQ13+LY13+MF13)*7.5+(LK13+LR13+LZ13+MG13)*6.5+LS13*2</f>
        <v>14.5</v>
      </c>
      <c r="MI13" s="68" t="n">
        <f aca="false">AM13+BQ13+CN13+DR13+EV13+FZ13+HK13+IO13+JS13+LD13+MH13</f>
        <v>273.5</v>
      </c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58" t="s">
        <v>55</v>
      </c>
      <c r="B14" s="58" t="s">
        <v>31</v>
      </c>
      <c r="C14" s="69"/>
      <c r="D14" s="70"/>
      <c r="E14" s="71"/>
      <c r="F14" s="62"/>
      <c r="G14" s="71"/>
      <c r="H14" s="72"/>
      <c r="I14" s="73"/>
      <c r="J14" s="69" t="n">
        <v>1</v>
      </c>
      <c r="K14" s="70"/>
      <c r="L14" s="71"/>
      <c r="M14" s="62"/>
      <c r="N14" s="71"/>
      <c r="O14" s="72"/>
      <c r="P14" s="73"/>
      <c r="Q14" s="74" t="n">
        <v>1</v>
      </c>
      <c r="R14" s="69"/>
      <c r="S14" s="70"/>
      <c r="T14" s="71"/>
      <c r="U14" s="62"/>
      <c r="V14" s="71"/>
      <c r="W14" s="72"/>
      <c r="X14" s="73"/>
      <c r="Y14" s="69"/>
      <c r="Z14" s="70"/>
      <c r="AA14" s="71"/>
      <c r="AB14" s="62"/>
      <c r="AC14" s="71"/>
      <c r="AD14" s="72"/>
      <c r="AE14" s="73"/>
      <c r="AF14" s="69"/>
      <c r="AG14" s="70"/>
      <c r="AH14" s="71"/>
      <c r="AI14" s="62"/>
      <c r="AJ14" s="71"/>
      <c r="AK14" s="72"/>
      <c r="AL14" s="73"/>
      <c r="AM14" s="66" t="n">
        <f aca="false">(C14+J14+R14+Y14+AF14)*2.8+(D14+K14+S14+Z14+AG14)*5+(E14+L14+T14+AA14+AH14)*7.5+(F14+M14+U14+AB14+AI14)*5.5+(G14+N14+V14+AC14+AJ14)*9+(H14+O14+W14+AD14+AK14)*7.5+(I14+P14+X14+AE14+AL14)*6.5+Q14*2</f>
        <v>4.8</v>
      </c>
      <c r="AN14" s="69"/>
      <c r="AO14" s="70"/>
      <c r="AP14" s="71"/>
      <c r="AQ14" s="62"/>
      <c r="AR14" s="71" t="n">
        <v>1</v>
      </c>
      <c r="AS14" s="72"/>
      <c r="AT14" s="73"/>
      <c r="AU14" s="74" t="n">
        <v>1</v>
      </c>
      <c r="AV14" s="69"/>
      <c r="AW14" s="70"/>
      <c r="AX14" s="71"/>
      <c r="AY14" s="62"/>
      <c r="AZ14" s="71"/>
      <c r="BA14" s="72"/>
      <c r="BB14" s="73"/>
      <c r="BC14" s="69"/>
      <c r="BD14" s="70"/>
      <c r="BE14" s="71"/>
      <c r="BF14" s="62"/>
      <c r="BG14" s="71"/>
      <c r="BH14" s="72"/>
      <c r="BI14" s="73"/>
      <c r="BJ14" s="69"/>
      <c r="BK14" s="70"/>
      <c r="BL14" s="71"/>
      <c r="BM14" s="62"/>
      <c r="BN14" s="71"/>
      <c r="BO14" s="72"/>
      <c r="BP14" s="73"/>
      <c r="BQ14" s="66" t="n">
        <f aca="false">(AN14+AV14+BC14+BJ14)*2.8+(AO14+AW14+BD14+BK14)*5+(AP14+AX14+BE14+BL14)*7.5+(AQ14+AY14+BF14+BM14)*5.5+(AR14+AZ14+BG14+BN14)*9+(AS14+BA14+BH14+BO14)*7.5+(AT14+BB14+BI14+BP14)*6.5+AU14*2</f>
        <v>11</v>
      </c>
      <c r="BR14" s="69"/>
      <c r="BS14" s="70"/>
      <c r="BT14" s="71"/>
      <c r="BU14" s="62"/>
      <c r="BV14" s="71"/>
      <c r="BW14" s="72"/>
      <c r="BX14" s="73" t="n">
        <v>1</v>
      </c>
      <c r="BY14" s="74" t="n">
        <v>1</v>
      </c>
      <c r="BZ14" s="69"/>
      <c r="CA14" s="70"/>
      <c r="CB14" s="71"/>
      <c r="CC14" s="62"/>
      <c r="CD14" s="71"/>
      <c r="CE14" s="72"/>
      <c r="CF14" s="73"/>
      <c r="CG14" s="69"/>
      <c r="CH14" s="70"/>
      <c r="CI14" s="71"/>
      <c r="CJ14" s="62"/>
      <c r="CK14" s="71"/>
      <c r="CL14" s="72"/>
      <c r="CM14" s="73"/>
      <c r="CN14" s="66" t="n">
        <f aca="false">(BR14+BZ14+CG14)*2.8+(BS14+CA14+CH14)*5+(BT14+CB14+CI14)*7.5+(BU14+CC14+CJ14)*5.5+(BV14+CD14+CK14)*9+(BW14+CE14+CL14)*7.5+(BX14+CF14+CM14)*6.5+BY14*2</f>
        <v>8.5</v>
      </c>
      <c r="CO14" s="69" t="n">
        <v>1</v>
      </c>
      <c r="CP14" s="70"/>
      <c r="CQ14" s="71"/>
      <c r="CR14" s="62"/>
      <c r="CS14" s="71"/>
      <c r="CT14" s="72"/>
      <c r="CU14" s="73"/>
      <c r="CV14" s="74" t="n">
        <v>1</v>
      </c>
      <c r="CW14" s="69"/>
      <c r="CX14" s="70"/>
      <c r="CY14" s="71"/>
      <c r="CZ14" s="62"/>
      <c r="DA14" s="71"/>
      <c r="DB14" s="72"/>
      <c r="DC14" s="73"/>
      <c r="DD14" s="69"/>
      <c r="DE14" s="70"/>
      <c r="DF14" s="71"/>
      <c r="DG14" s="62"/>
      <c r="DH14" s="71"/>
      <c r="DI14" s="72"/>
      <c r="DJ14" s="73"/>
      <c r="DK14" s="69"/>
      <c r="DL14" s="70"/>
      <c r="DM14" s="71"/>
      <c r="DN14" s="62"/>
      <c r="DO14" s="71"/>
      <c r="DP14" s="72"/>
      <c r="DQ14" s="73"/>
      <c r="DR14" s="66" t="n">
        <f aca="false">(CO14+CW14+DD14+DK14)*2.8+(CP14+CX14+DE14+DL14)*5+(CQ14+CY14+DF14+DM14)*7.5+(CR14+CZ14+DG14+DN14)*5.5+(CS14+DA14+DH14+DO14)*9+(CT14+DB14+DI14+DP14)*7.5+(CU14+DC14+DJ14+DQ14)*6.5+CV14*2</f>
        <v>4.8</v>
      </c>
      <c r="DS14" s="69"/>
      <c r="DT14" s="70"/>
      <c r="DU14" s="71"/>
      <c r="DV14" s="62"/>
      <c r="DW14" s="71"/>
      <c r="DX14" s="72"/>
      <c r="DY14" s="73"/>
      <c r="DZ14" s="69"/>
      <c r="EA14" s="70"/>
      <c r="EB14" s="71"/>
      <c r="EC14" s="62"/>
      <c r="ED14" s="71"/>
      <c r="EE14" s="72" t="n">
        <v>1</v>
      </c>
      <c r="EF14" s="73"/>
      <c r="EG14" s="74" t="n">
        <v>1</v>
      </c>
      <c r="EH14" s="69"/>
      <c r="EI14" s="70"/>
      <c r="EJ14" s="71"/>
      <c r="EK14" s="62"/>
      <c r="EL14" s="71"/>
      <c r="EM14" s="72"/>
      <c r="EN14" s="73"/>
      <c r="EO14" s="69"/>
      <c r="EP14" s="70"/>
      <c r="EQ14" s="71"/>
      <c r="ER14" s="62"/>
      <c r="ES14" s="71"/>
      <c r="ET14" s="72"/>
      <c r="EU14" s="73"/>
      <c r="EV14" s="66" t="n">
        <f aca="false">(DS14+DZ14+EH14+EO14)*2.8+(DT14+EA14+EI14+EP14)*5+(DU14+EB14+EJ14+EQ14)*7.5+(DV14+EC14+EK14+ER14)*5.5+(DW14+ED14+EL14+ES14)*9+(DX14+EE14+EM14+ET14)*7.5+(DY14+EF14+EN14+EU14)*6.5+EG14*2</f>
        <v>9.5</v>
      </c>
      <c r="EW14" s="69"/>
      <c r="EX14" s="70"/>
      <c r="EY14" s="71"/>
      <c r="EZ14" s="62"/>
      <c r="FA14" s="71"/>
      <c r="FB14" s="72"/>
      <c r="FC14" s="73"/>
      <c r="FD14" s="69"/>
      <c r="FE14" s="70"/>
      <c r="FF14" s="71"/>
      <c r="FG14" s="62"/>
      <c r="FH14" s="71" t="n">
        <v>1</v>
      </c>
      <c r="FI14" s="72"/>
      <c r="FJ14" s="73"/>
      <c r="FK14" s="74" t="n">
        <v>1</v>
      </c>
      <c r="FL14" s="69"/>
      <c r="FM14" s="70"/>
      <c r="FN14" s="71"/>
      <c r="FO14" s="62"/>
      <c r="FP14" s="71"/>
      <c r="FQ14" s="72"/>
      <c r="FR14" s="73"/>
      <c r="FS14" s="69"/>
      <c r="FT14" s="70"/>
      <c r="FU14" s="71"/>
      <c r="FV14" s="62"/>
      <c r="FW14" s="71"/>
      <c r="FX14" s="72"/>
      <c r="FY14" s="73"/>
      <c r="FZ14" s="66" t="n">
        <f aca="false">(EW14+FD14+FL14+FS14)*2.8+(EX14+FE14+FM14+FT14)*5+(EY14+FF14+FN14+FU14)*7.5+(EZ14+FG14+FO14+FV14)*5.5+(FA14+FH14+FP14+FW14)*9+(FB14+FI14+FQ14+FX14)*7.5+(FC14+FJ14+FR14+FY14)*6.5+FK14*2</f>
        <v>11</v>
      </c>
      <c r="GA14" s="69"/>
      <c r="GB14" s="70"/>
      <c r="GC14" s="71"/>
      <c r="GD14" s="62"/>
      <c r="GE14" s="71"/>
      <c r="GF14" s="72"/>
      <c r="GG14" s="73"/>
      <c r="GH14" s="69" t="n">
        <v>1</v>
      </c>
      <c r="GI14" s="70"/>
      <c r="GJ14" s="71"/>
      <c r="GK14" s="62"/>
      <c r="GL14" s="71"/>
      <c r="GM14" s="72"/>
      <c r="GN14" s="73"/>
      <c r="GO14" s="74" t="n">
        <v>1</v>
      </c>
      <c r="GP14" s="69"/>
      <c r="GQ14" s="70"/>
      <c r="GR14" s="71"/>
      <c r="GS14" s="62"/>
      <c r="GT14" s="71"/>
      <c r="GU14" s="72"/>
      <c r="GV14" s="73"/>
      <c r="GW14" s="69"/>
      <c r="GX14" s="70"/>
      <c r="GY14" s="71"/>
      <c r="GZ14" s="62"/>
      <c r="HA14" s="71"/>
      <c r="HB14" s="72"/>
      <c r="HC14" s="73"/>
      <c r="HD14" s="69"/>
      <c r="HE14" s="70"/>
      <c r="HF14" s="71"/>
      <c r="HG14" s="62"/>
      <c r="HH14" s="71"/>
      <c r="HI14" s="72"/>
      <c r="HJ14" s="73"/>
      <c r="HK14" s="66" t="n">
        <f aca="false">(GA14+GH14+GP14+GW14+HD14)*2.8+(GB14+GI14+GQ14+GX14+HE14)*5+(GC14+GJ14+GR14+GY14+HF14)*7.5+(GD14+GK14+GS14+GZ14+HG14)*5.5+(GE14+GL14+GT14+HA14+HH14)*9+(GF14+GM14+GU14+HB14+HI14)*7.5+(GG14+GN14+GV14+HC14+HJ14)*6.5+GO14*2</f>
        <v>4.8</v>
      </c>
      <c r="HL14" s="69" t="n">
        <v>1</v>
      </c>
      <c r="HM14" s="70"/>
      <c r="HN14" s="71"/>
      <c r="HO14" s="62"/>
      <c r="HP14" s="71"/>
      <c r="HQ14" s="72"/>
      <c r="HR14" s="73"/>
      <c r="HS14" s="74" t="n">
        <v>1</v>
      </c>
      <c r="HT14" s="69"/>
      <c r="HU14" s="70"/>
      <c r="HV14" s="71"/>
      <c r="HW14" s="62"/>
      <c r="HX14" s="71"/>
      <c r="HY14" s="72"/>
      <c r="HZ14" s="73"/>
      <c r="IA14" s="69"/>
      <c r="IB14" s="70"/>
      <c r="IC14" s="71"/>
      <c r="ID14" s="62"/>
      <c r="IE14" s="71"/>
      <c r="IF14" s="72"/>
      <c r="IG14" s="73"/>
      <c r="IH14" s="69"/>
      <c r="II14" s="70"/>
      <c r="IJ14" s="71"/>
      <c r="IK14" s="62"/>
      <c r="IL14" s="71"/>
      <c r="IM14" s="72"/>
      <c r="IN14" s="73"/>
      <c r="IO14" s="66" t="n">
        <f aca="false">(HL14+HT14+IA14+IH14)*2.8+(HM14+HU14+IB14+II14)*5+(HN14+HV14+IC14+IJ14)*7.5+(HO14+HW14+ID14+IK14)*5.5+(HP14+HX14+IE14+IL14)*9+(HQ14+HY14+IF14+IM14)*7.5+(HR14+HZ14+IG14+IN14)*6.5+HS14*2</f>
        <v>4.8</v>
      </c>
      <c r="IP14" s="69"/>
      <c r="IQ14" s="70"/>
      <c r="IR14" s="71"/>
      <c r="IS14" s="62"/>
      <c r="IT14" s="71"/>
      <c r="IU14" s="72"/>
      <c r="IV14" s="73"/>
      <c r="IW14" s="69" t="n">
        <v>1</v>
      </c>
      <c r="IX14" s="70"/>
      <c r="IY14" s="71"/>
      <c r="IZ14" s="62"/>
      <c r="JA14" s="71"/>
      <c r="JB14" s="72"/>
      <c r="JC14" s="73"/>
      <c r="JD14" s="67" t="n">
        <v>1</v>
      </c>
      <c r="JE14" s="69"/>
      <c r="JF14" s="70"/>
      <c r="JG14" s="71"/>
      <c r="JH14" s="62"/>
      <c r="JI14" s="71"/>
      <c r="JJ14" s="72"/>
      <c r="JK14" s="73"/>
      <c r="JL14" s="69"/>
      <c r="JM14" s="70"/>
      <c r="JN14" s="71"/>
      <c r="JO14" s="62"/>
      <c r="JP14" s="71"/>
      <c r="JQ14" s="72"/>
      <c r="JR14" s="73"/>
      <c r="JS14" s="66" t="n">
        <f aca="false">(IP14+IW14+JE14+JL14)*2.8+(IQ14+IX14+JF14+JM14)*5+(IR14+IY14+JG14+JN14)*7.5+(IS14+IZ14+JH14+JO14)*5.5+(IT14+JA14+JI14+JP14)*9+(IU14+JB14+JJ14+JQ14)*7.5+(IV14+JC14+JK14+JR14)*6.5+JD14*2</f>
        <v>4.8</v>
      </c>
      <c r="JT14" s="69"/>
      <c r="JU14" s="70"/>
      <c r="JV14" s="71"/>
      <c r="JW14" s="62"/>
      <c r="JX14" s="71"/>
      <c r="JY14" s="72"/>
      <c r="JZ14" s="73"/>
      <c r="KA14" s="69" t="n">
        <v>1</v>
      </c>
      <c r="KB14" s="70"/>
      <c r="KC14" s="71"/>
      <c r="KD14" s="62"/>
      <c r="KE14" s="71"/>
      <c r="KF14" s="72"/>
      <c r="KG14" s="73"/>
      <c r="KH14" s="67" t="n">
        <v>1</v>
      </c>
      <c r="KI14" s="69"/>
      <c r="KJ14" s="70"/>
      <c r="KK14" s="71"/>
      <c r="KL14" s="62"/>
      <c r="KM14" s="71"/>
      <c r="KN14" s="72"/>
      <c r="KO14" s="73"/>
      <c r="KP14" s="69"/>
      <c r="KQ14" s="70"/>
      <c r="KR14" s="71"/>
      <c r="KS14" s="62"/>
      <c r="KT14" s="71"/>
      <c r="KU14" s="72"/>
      <c r="KV14" s="73"/>
      <c r="KW14" s="69"/>
      <c r="KX14" s="70"/>
      <c r="KY14" s="71"/>
      <c r="KZ14" s="62"/>
      <c r="LA14" s="71"/>
      <c r="LB14" s="72"/>
      <c r="LC14" s="73"/>
      <c r="LD14" s="66" t="n">
        <f aca="false">(JT14+KA14+KI14+KP14+KW14)*2.8+(JU14+KB14+KJ14+KQ14+KX14)*5+(JV14+KC14+KK14+KR14+KY14)*7.5+(JW14+KD14+KL14+KS14+KZ14)*5.5+(JX14+KE14+KM14+KT14+LA14)*9+(JY14+KF14+KN14+KU14+LB14)*7.5+(JZ14+KG14+KO14+KV14+LC14)*6.5+KH14*2</f>
        <v>4.8</v>
      </c>
      <c r="LE14" s="69"/>
      <c r="LF14" s="70"/>
      <c r="LG14" s="71"/>
      <c r="LH14" s="62"/>
      <c r="LI14" s="71"/>
      <c r="LJ14" s="72"/>
      <c r="LK14" s="73"/>
      <c r="LL14" s="69" t="n">
        <v>1</v>
      </c>
      <c r="LM14" s="70"/>
      <c r="LN14" s="71"/>
      <c r="LO14" s="62"/>
      <c r="LP14" s="71"/>
      <c r="LQ14" s="72"/>
      <c r="LR14" s="73"/>
      <c r="LS14" s="67" t="n">
        <v>1</v>
      </c>
      <c r="LT14" s="69"/>
      <c r="LU14" s="70"/>
      <c r="LV14" s="71"/>
      <c r="LW14" s="62"/>
      <c r="LX14" s="71"/>
      <c r="LY14" s="72"/>
      <c r="LZ14" s="73"/>
      <c r="MA14" s="69"/>
      <c r="MB14" s="70"/>
      <c r="MC14" s="71"/>
      <c r="MD14" s="62"/>
      <c r="ME14" s="71"/>
      <c r="MF14" s="72"/>
      <c r="MG14" s="73"/>
      <c r="MH14" s="66" t="n">
        <f aca="false">(LE14+LL14+LT14+MA14)*2.8+(LF14+LM14+LU14+MB14)*5+(LG14+LN14+LV14+MC14)*7.5+(LH14+LO14+LW14+MD14)*5.5+(LI14+LP14+LX14+ME14)*9+(LJ14+LQ14+LY14+MF14)*7.5+(LK14+LR14+LZ14+MG14)*6.5+LS14*2</f>
        <v>4.8</v>
      </c>
      <c r="MI14" s="68" t="n">
        <f aca="false">AM14+BQ14+CN14+DR14+EV14+FZ14+HK14+IO14+JS14+LD14+MH14</f>
        <v>73.6</v>
      </c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58" t="s">
        <v>179</v>
      </c>
      <c r="B15" s="58" t="s">
        <v>12</v>
      </c>
      <c r="C15" s="69"/>
      <c r="D15" s="70" t="n">
        <v>1</v>
      </c>
      <c r="E15" s="71"/>
      <c r="F15" s="62"/>
      <c r="G15" s="71"/>
      <c r="H15" s="72"/>
      <c r="I15" s="73"/>
      <c r="J15" s="69"/>
      <c r="K15" s="70"/>
      <c r="L15" s="71"/>
      <c r="M15" s="62"/>
      <c r="N15" s="71"/>
      <c r="O15" s="72"/>
      <c r="P15" s="73" t="n">
        <v>1</v>
      </c>
      <c r="Q15" s="74"/>
      <c r="R15" s="69"/>
      <c r="S15" s="70"/>
      <c r="T15" s="71"/>
      <c r="U15" s="62" t="n">
        <v>1</v>
      </c>
      <c r="V15" s="71"/>
      <c r="W15" s="72"/>
      <c r="X15" s="73"/>
      <c r="Y15" s="69"/>
      <c r="Z15" s="70" t="n">
        <v>1</v>
      </c>
      <c r="AA15" s="71"/>
      <c r="AB15" s="62"/>
      <c r="AC15" s="71"/>
      <c r="AD15" s="72"/>
      <c r="AE15" s="73"/>
      <c r="AF15" s="69"/>
      <c r="AG15" s="70"/>
      <c r="AH15" s="71"/>
      <c r="AI15" s="62" t="n">
        <v>1</v>
      </c>
      <c r="AJ15" s="71"/>
      <c r="AK15" s="72"/>
      <c r="AL15" s="73"/>
      <c r="AM15" s="66" t="n">
        <f aca="false">(C15+J15+R15+Y15+AF15)*2.8+(D15+K15+S15+Z15+AG15)*5+(E15+L15+T15+AA15+AH15)*7.5+(F15+M15+U15+AB15+AI15)*5.5+(G15+N15+V15+AC15+AJ15)*9+(H15+O15+W15+AD15+AK15)*7.5+(I15+P15+X15+AE15+AL15)*6.5+Q15*2</f>
        <v>27.5</v>
      </c>
      <c r="AN15" s="69"/>
      <c r="AO15" s="70" t="n">
        <v>1</v>
      </c>
      <c r="AP15" s="71"/>
      <c r="AQ15" s="62"/>
      <c r="AR15" s="71"/>
      <c r="AS15" s="72"/>
      <c r="AT15" s="73"/>
      <c r="AU15" s="74"/>
      <c r="AV15" s="69"/>
      <c r="AW15" s="70"/>
      <c r="AX15" s="71"/>
      <c r="AY15" s="62"/>
      <c r="AZ15" s="71"/>
      <c r="BA15" s="72"/>
      <c r="BB15" s="73" t="n">
        <v>1</v>
      </c>
      <c r="BC15" s="69"/>
      <c r="BD15" s="70"/>
      <c r="BE15" s="71"/>
      <c r="BF15" s="62" t="n">
        <v>1</v>
      </c>
      <c r="BG15" s="71"/>
      <c r="BH15" s="72"/>
      <c r="BI15" s="73"/>
      <c r="BJ15" s="69"/>
      <c r="BK15" s="70" t="n">
        <v>1</v>
      </c>
      <c r="BL15" s="71"/>
      <c r="BM15" s="62"/>
      <c r="BN15" s="71"/>
      <c r="BO15" s="72"/>
      <c r="BP15" s="73"/>
      <c r="BQ15" s="66" t="n">
        <f aca="false">(AN15+AV15+BC15+BJ15)*2.8+(AO15+AW15+BD15+BK15)*5+(AP15+AX15+BE15+BL15)*7.5+(AQ15+AY15+BF15+BM15)*5.5+(AR15+AZ15+BG15+BN15)*9+(AS15+BA15+BH15+BO15)*7.5+(AT15+BB15+BI15+BP15)*6.5+AU15*2</f>
        <v>22</v>
      </c>
      <c r="BR15" s="69"/>
      <c r="BS15" s="70"/>
      <c r="BT15" s="71"/>
      <c r="BU15" s="62"/>
      <c r="BV15" s="71"/>
      <c r="BW15" s="72"/>
      <c r="BX15" s="73" t="n">
        <v>1</v>
      </c>
      <c r="BY15" s="74"/>
      <c r="BZ15" s="69"/>
      <c r="CA15" s="70" t="n">
        <v>1</v>
      </c>
      <c r="CB15" s="71"/>
      <c r="CC15" s="62"/>
      <c r="CD15" s="71"/>
      <c r="CE15" s="72"/>
      <c r="CF15" s="73"/>
      <c r="CG15" s="69"/>
      <c r="CH15" s="70"/>
      <c r="CI15" s="71"/>
      <c r="CJ15" s="62" t="n">
        <v>1</v>
      </c>
      <c r="CK15" s="71"/>
      <c r="CL15" s="72"/>
      <c r="CM15" s="73"/>
      <c r="CN15" s="66" t="n">
        <f aca="false">(BR15+BZ15+CG15)*2.8+(BS15+CA15+CH15)*5+(BT15+CB15+CI15)*7.5+(BU15+CC15+CJ15)*5.5+(BV15+CD15+CK15)*9+(BW15+CE15+CL15)*7.5+(BX15+CF15+CM15)*6.5+BY15*2</f>
        <v>17</v>
      </c>
      <c r="CO15" s="69"/>
      <c r="CP15" s="70" t="n">
        <v>1</v>
      </c>
      <c r="CQ15" s="71"/>
      <c r="CR15" s="62"/>
      <c r="CS15" s="71"/>
      <c r="CT15" s="72"/>
      <c r="CU15" s="73"/>
      <c r="CV15" s="74"/>
      <c r="CW15" s="69"/>
      <c r="CX15" s="70"/>
      <c r="CY15" s="71"/>
      <c r="CZ15" s="62"/>
      <c r="DA15" s="71"/>
      <c r="DB15" s="72"/>
      <c r="DC15" s="73" t="n">
        <v>1</v>
      </c>
      <c r="DD15" s="69"/>
      <c r="DE15" s="70" t="n">
        <v>1</v>
      </c>
      <c r="DF15" s="71"/>
      <c r="DG15" s="62"/>
      <c r="DH15" s="71"/>
      <c r="DI15" s="72"/>
      <c r="DJ15" s="73"/>
      <c r="DK15" s="69"/>
      <c r="DL15" s="70"/>
      <c r="DM15" s="71"/>
      <c r="DN15" s="62" t="n">
        <v>1</v>
      </c>
      <c r="DO15" s="71"/>
      <c r="DP15" s="72"/>
      <c r="DQ15" s="73"/>
      <c r="DR15" s="66" t="n">
        <f aca="false">(CO15+CW15+DD15+DK15)*2.8+(CP15+CX15+DE15+DL15)*5+(CQ15+CY15+DF15+DM15)*7.5+(CR15+CZ15+DG15+DN15)*5.5+(CS15+DA15+DH15+DO15)*9+(CT15+DB15+DI15+DP15)*7.5+(CU15+DC15+DJ15+DQ15)*6.5+CV15*2</f>
        <v>22</v>
      </c>
      <c r="DS15" s="69"/>
      <c r="DT15" s="70"/>
      <c r="DU15" s="71"/>
      <c r="DV15" s="62"/>
      <c r="DW15" s="71"/>
      <c r="DX15" s="72"/>
      <c r="DY15" s="73" t="n">
        <v>1</v>
      </c>
      <c r="DZ15" s="69"/>
      <c r="EA15" s="70" t="n">
        <v>1</v>
      </c>
      <c r="EB15" s="71"/>
      <c r="EC15" s="62"/>
      <c r="ED15" s="71"/>
      <c r="EE15" s="72"/>
      <c r="EF15" s="73"/>
      <c r="EG15" s="74"/>
      <c r="EH15" s="69"/>
      <c r="EI15" s="70"/>
      <c r="EJ15" s="71"/>
      <c r="EK15" s="62" t="n">
        <v>1</v>
      </c>
      <c r="EL15" s="71"/>
      <c r="EM15" s="72"/>
      <c r="EN15" s="73"/>
      <c r="EO15" s="69"/>
      <c r="EP15" s="70"/>
      <c r="EQ15" s="71"/>
      <c r="ER15" s="62"/>
      <c r="ES15" s="71"/>
      <c r="ET15" s="72"/>
      <c r="EU15" s="73" t="n">
        <v>1</v>
      </c>
      <c r="EV15" s="66" t="n">
        <f aca="false">(DS15+DZ15+EH15+EO15)*2.8+(DT15+EA15+EI15+EP15)*5+(DU15+EB15+EJ15+EQ15)*7.5+(DV15+EC15+EK15+ER15)*5.5+(DW15+ED15+EL15+ES15)*9+(DX15+EE15+EM15+ET15)*7.5+(DY15+EF15+EN15+EU15)*6.5+EG15*2</f>
        <v>23.5</v>
      </c>
      <c r="EW15" s="69"/>
      <c r="EX15" s="70" t="n">
        <v>1</v>
      </c>
      <c r="EY15" s="71"/>
      <c r="EZ15" s="62"/>
      <c r="FA15" s="71"/>
      <c r="FB15" s="72"/>
      <c r="FC15" s="73"/>
      <c r="FD15" s="69"/>
      <c r="FE15" s="70"/>
      <c r="FF15" s="71"/>
      <c r="FG15" s="62" t="n">
        <v>1</v>
      </c>
      <c r="FH15" s="71"/>
      <c r="FI15" s="72"/>
      <c r="FJ15" s="73"/>
      <c r="FK15" s="74"/>
      <c r="FL15" s="69"/>
      <c r="FM15" s="70"/>
      <c r="FN15" s="71"/>
      <c r="FO15" s="62"/>
      <c r="FP15" s="71"/>
      <c r="FQ15" s="72"/>
      <c r="FR15" s="73" t="n">
        <v>1</v>
      </c>
      <c r="FS15" s="69"/>
      <c r="FT15" s="70" t="n">
        <v>1</v>
      </c>
      <c r="FU15" s="71"/>
      <c r="FV15" s="62"/>
      <c r="FW15" s="71"/>
      <c r="FX15" s="72"/>
      <c r="FY15" s="73"/>
      <c r="FZ15" s="66" t="n">
        <f aca="false">(EW15+FD15+FL15+FS15)*2.8+(EX15+FE15+FM15+FT15)*5+(EY15+FF15+FN15+FU15)*7.5+(EZ15+FG15+FO15+FV15)*5.5+(FA15+FH15+FP15+FW15)*9+(FB15+FI15+FQ15+FX15)*7.5+(FC15+FJ15+FR15+FY15)*6.5+FK15*2</f>
        <v>22</v>
      </c>
      <c r="GA15" s="69"/>
      <c r="GB15" s="70"/>
      <c r="GC15" s="71"/>
      <c r="GD15" s="62" t="n">
        <v>1</v>
      </c>
      <c r="GE15" s="71"/>
      <c r="GF15" s="72"/>
      <c r="GG15" s="73"/>
      <c r="GH15" s="69"/>
      <c r="GI15" s="70"/>
      <c r="GJ15" s="71"/>
      <c r="GK15" s="62"/>
      <c r="GL15" s="71"/>
      <c r="GM15" s="72"/>
      <c r="GN15" s="73" t="n">
        <v>1</v>
      </c>
      <c r="GO15" s="74"/>
      <c r="GP15" s="69"/>
      <c r="GQ15" s="70" t="n">
        <v>1</v>
      </c>
      <c r="GR15" s="71"/>
      <c r="GS15" s="62"/>
      <c r="GT15" s="71"/>
      <c r="GU15" s="72"/>
      <c r="GV15" s="73"/>
      <c r="GW15" s="69"/>
      <c r="GX15" s="70"/>
      <c r="GY15" s="71"/>
      <c r="GZ15" s="62" t="n">
        <v>1</v>
      </c>
      <c r="HA15" s="71"/>
      <c r="HB15" s="72"/>
      <c r="HC15" s="73"/>
      <c r="HD15" s="69"/>
      <c r="HE15" s="70" t="n">
        <v>1</v>
      </c>
      <c r="HF15" s="71"/>
      <c r="HG15" s="62"/>
      <c r="HH15" s="71"/>
      <c r="HI15" s="72"/>
      <c r="HJ15" s="73"/>
      <c r="HK15" s="66" t="n">
        <f aca="false">(GA15+GH15+GP15+GW15+HD15)*2.8+(GB15+GI15+GQ15+GX15+HE15)*5+(GC15+GJ15+GR15+GY15+HF15)*7.5+(GD15+GK15+GS15+GZ15+HG15)*5.5+(GE15+GL15+GT15+HA15+HH15)*9+(GF15+GM15+GU15+HB15+HI15)*7.5+(GG15+GN15+GV15+HC15+HJ15)*6.5+GO15*2</f>
        <v>27.5</v>
      </c>
      <c r="HL15" s="69"/>
      <c r="HM15" s="70"/>
      <c r="HN15" s="71"/>
      <c r="HO15" s="62" t="n">
        <v>1</v>
      </c>
      <c r="HP15" s="71"/>
      <c r="HQ15" s="72"/>
      <c r="HR15" s="73"/>
      <c r="HS15" s="74"/>
      <c r="HT15" s="69"/>
      <c r="HU15" s="70"/>
      <c r="HV15" s="71"/>
      <c r="HW15" s="62"/>
      <c r="HX15" s="71"/>
      <c r="HY15" s="72"/>
      <c r="HZ15" s="73" t="n">
        <v>1</v>
      </c>
      <c r="IA15" s="69"/>
      <c r="IB15" s="70" t="n">
        <v>1</v>
      </c>
      <c r="IC15" s="71"/>
      <c r="ID15" s="62"/>
      <c r="IE15" s="71"/>
      <c r="IF15" s="72"/>
      <c r="IG15" s="73"/>
      <c r="IH15" s="69"/>
      <c r="II15" s="70"/>
      <c r="IJ15" s="71"/>
      <c r="IK15" s="62" t="n">
        <v>1</v>
      </c>
      <c r="IL15" s="71"/>
      <c r="IM15" s="72"/>
      <c r="IN15" s="73"/>
      <c r="IO15" s="66" t="n">
        <f aca="false">(HL15+HT15+IA15+IH15)*2.8+(HM15+HU15+IB15+II15)*5+(HN15+HV15+IC15+IJ15)*7.5+(HO15+HW15+ID15+IK15)*5.5+(HP15+HX15+IE15+IL15)*9+(HQ15+HY15+IF15+IM15)*7.5+(HR15+HZ15+IG15+IN15)*6.5+HS15*2</f>
        <v>22.5</v>
      </c>
      <c r="IP15" s="69"/>
      <c r="IQ15" s="70"/>
      <c r="IR15" s="71"/>
      <c r="IS15" s="62"/>
      <c r="IT15" s="71"/>
      <c r="IU15" s="72"/>
      <c r="IV15" s="73" t="n">
        <v>1</v>
      </c>
      <c r="IW15" s="69"/>
      <c r="IX15" s="70" t="n">
        <v>1</v>
      </c>
      <c r="IY15" s="71"/>
      <c r="IZ15" s="62"/>
      <c r="JA15" s="71"/>
      <c r="JB15" s="72"/>
      <c r="JC15" s="73"/>
      <c r="JD15" s="67"/>
      <c r="JE15" s="69"/>
      <c r="JF15" s="70"/>
      <c r="JG15" s="71"/>
      <c r="JH15" s="62" t="n">
        <v>1</v>
      </c>
      <c r="JI15" s="71"/>
      <c r="JJ15" s="72"/>
      <c r="JK15" s="73"/>
      <c r="JL15" s="69"/>
      <c r="JM15" s="70" t="n">
        <v>1</v>
      </c>
      <c r="JN15" s="71"/>
      <c r="JO15" s="62"/>
      <c r="JP15" s="71"/>
      <c r="JQ15" s="72"/>
      <c r="JR15" s="73"/>
      <c r="JS15" s="66" t="n">
        <f aca="false">(IP15+IW15+JE15+JL15)*2.8+(IQ15+IX15+JF15+JM15)*5+(IR15+IY15+JG15+JN15)*7.5+(IS15+IZ15+JH15+JO15)*5.5+(IT15+JA15+JI15+JP15)*9+(IU15+JB15+JJ15+JQ15)*7.5+(IV15+JC15+JK15+JR15)*6.5+JD15*2</f>
        <v>22</v>
      </c>
      <c r="JT15" s="69"/>
      <c r="JU15" s="70"/>
      <c r="JV15" s="71"/>
      <c r="JW15" s="62" t="n">
        <v>1</v>
      </c>
      <c r="JX15" s="71"/>
      <c r="JY15" s="72"/>
      <c r="JZ15" s="73"/>
      <c r="KA15" s="69"/>
      <c r="KB15" s="70"/>
      <c r="KC15" s="71"/>
      <c r="KD15" s="62"/>
      <c r="KE15" s="71"/>
      <c r="KF15" s="72"/>
      <c r="KG15" s="73" t="n">
        <v>1</v>
      </c>
      <c r="KH15" s="67"/>
      <c r="KI15" s="69"/>
      <c r="KJ15" s="70" t="n">
        <v>1</v>
      </c>
      <c r="KK15" s="71"/>
      <c r="KL15" s="62"/>
      <c r="KM15" s="71"/>
      <c r="KN15" s="72"/>
      <c r="KO15" s="73"/>
      <c r="KP15" s="69"/>
      <c r="KQ15" s="70"/>
      <c r="KR15" s="71"/>
      <c r="KS15" s="62" t="n">
        <v>1</v>
      </c>
      <c r="KT15" s="71"/>
      <c r="KU15" s="72"/>
      <c r="KV15" s="73"/>
      <c r="KW15" s="69"/>
      <c r="KX15" s="70" t="n">
        <v>1</v>
      </c>
      <c r="KY15" s="71"/>
      <c r="KZ15" s="62"/>
      <c r="LA15" s="71"/>
      <c r="LB15" s="72"/>
      <c r="LC15" s="73"/>
      <c r="LD15" s="66" t="n">
        <f aca="false">(JT15+KA15+KI15+KP15+KW15)*2.8+(JU15+KB15+KJ15+KQ15+KX15)*5+(JV15+KC15+KK15+KR15+KY15)*7.5+(JW15+KD15+KL15+KS15+KZ15)*5.5+(JX15+KE15+KM15+KT15+LA15)*9+(JY15+KF15+KN15+KU15+LB15)*7.5+(JZ15+KG15+KO15+KV15+LC15)*6.5+KH15*2</f>
        <v>27.5</v>
      </c>
      <c r="LE15" s="69"/>
      <c r="LF15" s="70"/>
      <c r="LG15" s="71"/>
      <c r="LH15" s="62" t="n">
        <v>1</v>
      </c>
      <c r="LI15" s="71"/>
      <c r="LJ15" s="72"/>
      <c r="LK15" s="73"/>
      <c r="LL15" s="69"/>
      <c r="LM15" s="70"/>
      <c r="LN15" s="71"/>
      <c r="LO15" s="62"/>
      <c r="LP15" s="71"/>
      <c r="LQ15" s="72"/>
      <c r="LR15" s="73" t="n">
        <v>1</v>
      </c>
      <c r="LS15" s="67"/>
      <c r="LT15" s="69"/>
      <c r="LU15" s="70" t="n">
        <v>1</v>
      </c>
      <c r="LV15" s="71"/>
      <c r="LW15" s="62"/>
      <c r="LX15" s="71"/>
      <c r="LY15" s="72"/>
      <c r="LZ15" s="73"/>
      <c r="MA15" s="69"/>
      <c r="MB15" s="70"/>
      <c r="MC15" s="71"/>
      <c r="MD15" s="62" t="n">
        <v>1</v>
      </c>
      <c r="ME15" s="71"/>
      <c r="MF15" s="72"/>
      <c r="MG15" s="73"/>
      <c r="MH15" s="66" t="n">
        <f aca="false">(LE15+LL15+LT15+MA15)*2.8+(LF15+LM15+LU15+MB15)*5+(LG15+LN15+LV15+MC15)*7.5+(LH15+LO15+LW15+MD15)*5.5+(LI15+LP15+LX15+ME15)*9+(LJ15+LQ15+LY15+MF15)*7.5+(LK15+LR15+LZ15+MG15)*6.5+LS15*2</f>
        <v>22.5</v>
      </c>
      <c r="MI15" s="68" t="n">
        <f aca="false">AM15+BQ15+CN15+DR15+EV15+FZ15+HK15+IO15+JS15+LD15+MH15</f>
        <v>256</v>
      </c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58" t="s">
        <v>63</v>
      </c>
      <c r="B16" s="58" t="s">
        <v>12</v>
      </c>
      <c r="C16" s="69" t="n">
        <v>1</v>
      </c>
      <c r="D16" s="70"/>
      <c r="E16" s="71"/>
      <c r="F16" s="62"/>
      <c r="G16" s="71"/>
      <c r="H16" s="72"/>
      <c r="I16" s="73"/>
      <c r="J16" s="69" t="n">
        <v>1</v>
      </c>
      <c r="K16" s="70"/>
      <c r="L16" s="71"/>
      <c r="M16" s="62"/>
      <c r="N16" s="71"/>
      <c r="O16" s="72"/>
      <c r="P16" s="73"/>
      <c r="Q16" s="74"/>
      <c r="R16" s="69" t="n">
        <v>1</v>
      </c>
      <c r="S16" s="70"/>
      <c r="T16" s="71"/>
      <c r="U16" s="62"/>
      <c r="V16" s="71"/>
      <c r="W16" s="72"/>
      <c r="X16" s="73"/>
      <c r="Y16" s="69" t="n">
        <v>1</v>
      </c>
      <c r="Z16" s="70"/>
      <c r="AA16" s="71"/>
      <c r="AB16" s="62"/>
      <c r="AC16" s="71"/>
      <c r="AD16" s="72"/>
      <c r="AE16" s="73"/>
      <c r="AF16" s="69"/>
      <c r="AG16" s="70"/>
      <c r="AH16" s="71"/>
      <c r="AI16" s="62"/>
      <c r="AJ16" s="71" t="n">
        <v>1</v>
      </c>
      <c r="AK16" s="72"/>
      <c r="AL16" s="73"/>
      <c r="AM16" s="66" t="n">
        <f aca="false">(C16+J16+R16+Y16+AF16)*2.8+(D16+K16+S16+Z16+AG16)*5+(E16+L16+T16+AA16+AH16)*7.5+(F16+M16+U16+AB16+AI16)*5.5+(G16+N16+V16+AC16+AJ16)*9+(H16+O16+W16+AD16+AK16)*7.5+(I16+P16+X16+AE16+AL16)*6.5+Q16*2</f>
        <v>20.2</v>
      </c>
      <c r="AN16" s="69" t="n">
        <v>1</v>
      </c>
      <c r="AO16" s="70"/>
      <c r="AP16" s="71"/>
      <c r="AQ16" s="62"/>
      <c r="AR16" s="71"/>
      <c r="AS16" s="72"/>
      <c r="AT16" s="73"/>
      <c r="AU16" s="74"/>
      <c r="AV16" s="69" t="n">
        <v>1</v>
      </c>
      <c r="AW16" s="70"/>
      <c r="AX16" s="71"/>
      <c r="AY16" s="62"/>
      <c r="AZ16" s="71"/>
      <c r="BA16" s="72"/>
      <c r="BB16" s="73"/>
      <c r="BC16" s="69" t="n">
        <v>1</v>
      </c>
      <c r="BD16" s="70"/>
      <c r="BE16" s="71"/>
      <c r="BF16" s="62"/>
      <c r="BG16" s="71"/>
      <c r="BH16" s="72"/>
      <c r="BI16" s="73"/>
      <c r="BJ16" s="69" t="n">
        <v>1</v>
      </c>
      <c r="BK16" s="70"/>
      <c r="BL16" s="71"/>
      <c r="BM16" s="62"/>
      <c r="BN16" s="71"/>
      <c r="BO16" s="72"/>
      <c r="BP16" s="73"/>
      <c r="BQ16" s="66" t="n">
        <f aca="false">(AN16+AV16+BC16+BJ16)*2.8+(AO16+AW16+BD16+BK16)*5+(AP16+AX16+BE16+BL16)*7.5+(AQ16+AY16+BF16+BM16)*5.5+(AR16+AZ16+BG16+BN16)*9+(AS16+BA16+BH16+BO16)*7.5+(AT16+BB16+BI16+BP16)*6.5+AU16*2</f>
        <v>11.2</v>
      </c>
      <c r="BR16" s="69" t="n">
        <v>1</v>
      </c>
      <c r="BS16" s="70"/>
      <c r="BT16" s="71"/>
      <c r="BU16" s="62"/>
      <c r="BV16" s="71"/>
      <c r="BW16" s="72"/>
      <c r="BX16" s="73"/>
      <c r="BY16" s="74"/>
      <c r="BZ16" s="69" t="n">
        <v>1</v>
      </c>
      <c r="CA16" s="70"/>
      <c r="CB16" s="71"/>
      <c r="CC16" s="62"/>
      <c r="CD16" s="71"/>
      <c r="CE16" s="72"/>
      <c r="CF16" s="73"/>
      <c r="CG16" s="69"/>
      <c r="CH16" s="70"/>
      <c r="CI16" s="71"/>
      <c r="CJ16" s="62"/>
      <c r="CK16" s="71" t="n">
        <v>1</v>
      </c>
      <c r="CL16" s="72"/>
      <c r="CM16" s="73"/>
      <c r="CN16" s="66" t="n">
        <f aca="false">(BR16+BZ16+CG16)*2.8+(BS16+CA16+CH16)*5+(BT16+CB16+CI16)*7.5+(BU16+CC16+CJ16)*5.5+(BV16+CD16+CK16)*9+(BW16+CE16+CL16)*7.5+(BX16+CF16+CM16)*6.5+BY16*2</f>
        <v>14.6</v>
      </c>
      <c r="CO16" s="69" t="n">
        <v>1</v>
      </c>
      <c r="CP16" s="70"/>
      <c r="CQ16" s="71"/>
      <c r="CR16" s="62"/>
      <c r="CS16" s="71"/>
      <c r="CT16" s="72"/>
      <c r="CU16" s="73"/>
      <c r="CV16" s="74"/>
      <c r="CW16" s="69" t="n">
        <v>1</v>
      </c>
      <c r="CX16" s="70"/>
      <c r="CY16" s="71"/>
      <c r="CZ16" s="62"/>
      <c r="DA16" s="71"/>
      <c r="DB16" s="72"/>
      <c r="DC16" s="73"/>
      <c r="DD16" s="69" t="n">
        <v>1</v>
      </c>
      <c r="DE16" s="70"/>
      <c r="DF16" s="71"/>
      <c r="DG16" s="62"/>
      <c r="DH16" s="71"/>
      <c r="DI16" s="72"/>
      <c r="DJ16" s="73"/>
      <c r="DK16" s="69" t="n">
        <v>1</v>
      </c>
      <c r="DL16" s="70"/>
      <c r="DM16" s="71"/>
      <c r="DN16" s="62"/>
      <c r="DO16" s="71"/>
      <c r="DP16" s="72"/>
      <c r="DQ16" s="73"/>
      <c r="DR16" s="66" t="n">
        <f aca="false">(CO16+CW16+DD16+DK16)*2.8+(CP16+CX16+DE16+DL16)*5+(CQ16+CY16+DF16+DM16)*7.5+(CR16+CZ16+DG16+DN16)*5.5+(CS16+DA16+DH16+DO16)*9+(CT16+DB16+DI16+DP16)*7.5+(CU16+DC16+DJ16+DQ16)*6.5+CV16*2</f>
        <v>11.2</v>
      </c>
      <c r="DS16" s="69" t="n">
        <v>1</v>
      </c>
      <c r="DT16" s="70"/>
      <c r="DU16" s="71"/>
      <c r="DV16" s="62"/>
      <c r="DW16" s="71"/>
      <c r="DX16" s="72"/>
      <c r="DY16" s="73"/>
      <c r="DZ16" s="69" t="n">
        <v>1</v>
      </c>
      <c r="EA16" s="70"/>
      <c r="EB16" s="71"/>
      <c r="EC16" s="62"/>
      <c r="ED16" s="71"/>
      <c r="EE16" s="72"/>
      <c r="EF16" s="73"/>
      <c r="EG16" s="74"/>
      <c r="EH16" s="69" t="n">
        <v>1</v>
      </c>
      <c r="EI16" s="70"/>
      <c r="EJ16" s="71"/>
      <c r="EK16" s="62"/>
      <c r="EL16" s="71"/>
      <c r="EM16" s="72"/>
      <c r="EN16" s="73"/>
      <c r="EO16" s="69"/>
      <c r="EP16" s="70"/>
      <c r="EQ16" s="71"/>
      <c r="ER16" s="62"/>
      <c r="ES16" s="71"/>
      <c r="ET16" s="72"/>
      <c r="EU16" s="73" t="n">
        <v>1</v>
      </c>
      <c r="EV16" s="66" t="n">
        <f aca="false">(DS16+DZ16+EH16+EO16)*2.8+(DT16+EA16+EI16+EP16)*5+(DU16+EB16+EJ16+EQ16)*7.5+(DV16+EC16+EK16+ER16)*5.5+(DW16+ED16+EL16+ES16)*9+(DX16+EE16+EM16+ET16)*7.5+(DY16+EF16+EN16+EU16)*6.5+EG16*2</f>
        <v>14.9</v>
      </c>
      <c r="EW16" s="69" t="n">
        <v>1</v>
      </c>
      <c r="EX16" s="70"/>
      <c r="EY16" s="71"/>
      <c r="EZ16" s="62"/>
      <c r="FA16" s="71"/>
      <c r="FB16" s="72"/>
      <c r="FC16" s="73"/>
      <c r="FD16" s="69" t="n">
        <v>1</v>
      </c>
      <c r="FE16" s="70"/>
      <c r="FF16" s="71"/>
      <c r="FG16" s="62"/>
      <c r="FH16" s="71"/>
      <c r="FI16" s="72"/>
      <c r="FJ16" s="73"/>
      <c r="FK16" s="74"/>
      <c r="FL16" s="69" t="n">
        <v>1</v>
      </c>
      <c r="FM16" s="70"/>
      <c r="FN16" s="71"/>
      <c r="FO16" s="62"/>
      <c r="FP16" s="71"/>
      <c r="FQ16" s="72"/>
      <c r="FR16" s="73"/>
      <c r="FS16" s="69" t="n">
        <v>1</v>
      </c>
      <c r="FT16" s="70"/>
      <c r="FU16" s="71"/>
      <c r="FV16" s="62"/>
      <c r="FW16" s="71"/>
      <c r="FX16" s="72"/>
      <c r="FY16" s="73"/>
      <c r="FZ16" s="66" t="n">
        <f aca="false">(EW16+FD16+FL16+FS16)*2.8+(EX16+FE16+FM16+FT16)*5+(EY16+FF16+FN16+FU16)*7.5+(EZ16+FG16+FO16+FV16)*5.5+(FA16+FH16+FP16+FW16)*9+(FB16+FI16+FQ16+FX16)*7.5+(FC16+FJ16+FR16+FY16)*6.5+FK16*2</f>
        <v>11.2</v>
      </c>
      <c r="GA16" s="69" t="n">
        <v>1</v>
      </c>
      <c r="GB16" s="70"/>
      <c r="GC16" s="71"/>
      <c r="GD16" s="62"/>
      <c r="GE16" s="71"/>
      <c r="GF16" s="72"/>
      <c r="GG16" s="73"/>
      <c r="GH16" s="69" t="n">
        <v>1</v>
      </c>
      <c r="GI16" s="70"/>
      <c r="GJ16" s="71"/>
      <c r="GK16" s="62"/>
      <c r="GL16" s="71"/>
      <c r="GM16" s="72"/>
      <c r="GN16" s="73"/>
      <c r="GO16" s="74"/>
      <c r="GP16" s="69" t="n">
        <v>1</v>
      </c>
      <c r="GQ16" s="70"/>
      <c r="GR16" s="71"/>
      <c r="GS16" s="62"/>
      <c r="GT16" s="71"/>
      <c r="GU16" s="72"/>
      <c r="GV16" s="73"/>
      <c r="GW16" s="69" t="n">
        <v>1</v>
      </c>
      <c r="GX16" s="70"/>
      <c r="GY16" s="71"/>
      <c r="GZ16" s="62"/>
      <c r="HA16" s="71"/>
      <c r="HB16" s="72"/>
      <c r="HC16" s="73"/>
      <c r="HD16" s="69"/>
      <c r="HE16" s="70"/>
      <c r="HF16" s="71"/>
      <c r="HG16" s="62"/>
      <c r="HH16" s="71" t="n">
        <v>1</v>
      </c>
      <c r="HI16" s="72"/>
      <c r="HJ16" s="73"/>
      <c r="HK16" s="66" t="n">
        <f aca="false">(GA16+GH16+GP16+GW16+HD16)*2.8+(GB16+GI16+GQ16+GX16+HE16)*5+(GC16+GJ16+GR16+GY16+HF16)*7.5+(GD16+GK16+GS16+GZ16+HG16)*5.5+(GE16+GL16+GT16+HA16+HH16)*9+(GF16+GM16+GU16+HB16+HI16)*7.5+(GG16+GN16+GV16+HC16+HJ16)*6.5+GO16*2</f>
        <v>20.2</v>
      </c>
      <c r="HL16" s="69" t="n">
        <v>1</v>
      </c>
      <c r="HM16" s="70"/>
      <c r="HN16" s="71"/>
      <c r="HO16" s="62"/>
      <c r="HP16" s="71"/>
      <c r="HQ16" s="72"/>
      <c r="HR16" s="73"/>
      <c r="HS16" s="74"/>
      <c r="HT16" s="69" t="n">
        <v>1</v>
      </c>
      <c r="HU16" s="70"/>
      <c r="HV16" s="71"/>
      <c r="HW16" s="62"/>
      <c r="HX16" s="71"/>
      <c r="HY16" s="72"/>
      <c r="HZ16" s="73"/>
      <c r="IA16" s="69" t="n">
        <v>1</v>
      </c>
      <c r="IB16" s="70"/>
      <c r="IC16" s="71"/>
      <c r="ID16" s="62"/>
      <c r="IE16" s="71"/>
      <c r="IF16" s="72"/>
      <c r="IG16" s="73"/>
      <c r="IH16" s="69" t="n">
        <v>1</v>
      </c>
      <c r="II16" s="70"/>
      <c r="IJ16" s="71"/>
      <c r="IK16" s="62"/>
      <c r="IL16" s="71"/>
      <c r="IM16" s="72"/>
      <c r="IN16" s="73"/>
      <c r="IO16" s="66" t="n">
        <f aca="false">(HL16+HT16+IA16+IH16)*2.8+(HM16+HU16+IB16+II16)*5+(HN16+HV16+IC16+IJ16)*7.5+(HO16+HW16+ID16+IK16)*5.5+(HP16+HX16+IE16+IL16)*9+(HQ16+HY16+IF16+IM16)*7.5+(HR16+HZ16+IG16+IN16)*6.5+HS16*2</f>
        <v>11.2</v>
      </c>
      <c r="IP16" s="69" t="n">
        <v>1</v>
      </c>
      <c r="IQ16" s="70"/>
      <c r="IR16" s="71"/>
      <c r="IS16" s="62"/>
      <c r="IT16" s="71"/>
      <c r="IU16" s="72"/>
      <c r="IV16" s="73"/>
      <c r="IW16" s="69" t="n">
        <v>1</v>
      </c>
      <c r="IX16" s="70"/>
      <c r="IY16" s="71"/>
      <c r="IZ16" s="62"/>
      <c r="JA16" s="71"/>
      <c r="JB16" s="72"/>
      <c r="JC16" s="73"/>
      <c r="JD16" s="67"/>
      <c r="JE16" s="69" t="n">
        <v>1</v>
      </c>
      <c r="JF16" s="70"/>
      <c r="JG16" s="71"/>
      <c r="JH16" s="62"/>
      <c r="JI16" s="71"/>
      <c r="JJ16" s="72"/>
      <c r="JK16" s="73"/>
      <c r="JL16" s="69"/>
      <c r="JM16" s="70"/>
      <c r="JN16" s="71"/>
      <c r="JO16" s="62"/>
      <c r="JP16" s="71" t="n">
        <v>1</v>
      </c>
      <c r="JQ16" s="72"/>
      <c r="JR16" s="73"/>
      <c r="JS16" s="66" t="n">
        <f aca="false">(IP16+IW16+JE16+JL16)*2.8+(IQ16+IX16+JF16+JM16)*5+(IR16+IY16+JG16+JN16)*7.5+(IS16+IZ16+JH16+JO16)*5.5+(IT16+JA16+JI16+JP16)*9+(IU16+JB16+JJ16+JQ16)*7.5+(IV16+JC16+JK16+JR16)*6.5+JD16*2</f>
        <v>17.4</v>
      </c>
      <c r="JT16" s="69" t="n">
        <v>1</v>
      </c>
      <c r="JU16" s="70"/>
      <c r="JV16" s="71"/>
      <c r="JW16" s="62"/>
      <c r="JX16" s="71"/>
      <c r="JY16" s="72"/>
      <c r="JZ16" s="73"/>
      <c r="KA16" s="69" t="n">
        <v>1</v>
      </c>
      <c r="KB16" s="70"/>
      <c r="KC16" s="71"/>
      <c r="KD16" s="62"/>
      <c r="KE16" s="71"/>
      <c r="KF16" s="72"/>
      <c r="KG16" s="73"/>
      <c r="KH16" s="67"/>
      <c r="KI16" s="69" t="n">
        <v>1</v>
      </c>
      <c r="KJ16" s="70"/>
      <c r="KK16" s="71"/>
      <c r="KL16" s="62"/>
      <c r="KM16" s="71"/>
      <c r="KN16" s="72"/>
      <c r="KO16" s="73"/>
      <c r="KP16" s="69" t="n">
        <v>1</v>
      </c>
      <c r="KQ16" s="70"/>
      <c r="KR16" s="71"/>
      <c r="KS16" s="62"/>
      <c r="KT16" s="71"/>
      <c r="KU16" s="72"/>
      <c r="KV16" s="73"/>
      <c r="KW16" s="69"/>
      <c r="KX16" s="70"/>
      <c r="KY16" s="71"/>
      <c r="KZ16" s="62"/>
      <c r="LA16" s="71" t="n">
        <v>1</v>
      </c>
      <c r="LB16" s="72"/>
      <c r="LC16" s="73"/>
      <c r="LD16" s="66" t="n">
        <f aca="false">(JT16+KA16+KI16+KP16+KW16)*2.8+(JU16+KB16+KJ16+KQ16+KX16)*5+(JV16+KC16+KK16+KR16+KY16)*7.5+(JW16+KD16+KL16+KS16+KZ16)*5.5+(JX16+KE16+KM16+KT16+LA16)*9+(JY16+KF16+KN16+KU16+LB16)*7.5+(JZ16+KG16+KO16+KV16+LC16)*6.5+KH16*2</f>
        <v>20.2</v>
      </c>
      <c r="LE16" s="69" t="n">
        <v>1</v>
      </c>
      <c r="LF16" s="70"/>
      <c r="LG16" s="71"/>
      <c r="LH16" s="62"/>
      <c r="LI16" s="71"/>
      <c r="LJ16" s="72"/>
      <c r="LK16" s="73"/>
      <c r="LL16" s="69" t="n">
        <v>1</v>
      </c>
      <c r="LM16" s="70"/>
      <c r="LN16" s="71"/>
      <c r="LO16" s="62"/>
      <c r="LP16" s="71"/>
      <c r="LQ16" s="72"/>
      <c r="LR16" s="73"/>
      <c r="LS16" s="67"/>
      <c r="LT16" s="69" t="n">
        <v>1</v>
      </c>
      <c r="LU16" s="70"/>
      <c r="LV16" s="71"/>
      <c r="LW16" s="62"/>
      <c r="LX16" s="71"/>
      <c r="LY16" s="72"/>
      <c r="LZ16" s="73"/>
      <c r="MA16" s="69" t="n">
        <v>1</v>
      </c>
      <c r="MB16" s="70"/>
      <c r="MC16" s="71"/>
      <c r="MD16" s="62"/>
      <c r="ME16" s="71"/>
      <c r="MF16" s="72"/>
      <c r="MG16" s="73"/>
      <c r="MH16" s="66" t="n">
        <f aca="false">(LE16+LL16+LT16+MA16)*2.8+(LF16+LM16+LU16+MB16)*5+(LG16+LN16+LV16+MC16)*7.5+(LH16+LO16+LW16+MD16)*5.5+(LI16+LP16+LX16+ME16)*9+(LJ16+LQ16+LY16+MF16)*7.5+(LK16+LR16+LZ16+MG16)*6.5+LS16*2</f>
        <v>11.2</v>
      </c>
      <c r="MI16" s="68" t="n">
        <f aca="false">AM16+BQ16+CN16+DR16+EV16+FZ16+HK16+IO16+JS16+LD16+MH16</f>
        <v>163.5</v>
      </c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" hidden="false" customHeight="false" outlineLevel="0" collapsed="false">
      <c r="A17" s="58" t="s">
        <v>67</v>
      </c>
      <c r="B17" s="58" t="s">
        <v>12</v>
      </c>
      <c r="C17" s="69"/>
      <c r="D17" s="70" t="n">
        <v>1</v>
      </c>
      <c r="E17" s="71"/>
      <c r="F17" s="62"/>
      <c r="G17" s="71"/>
      <c r="H17" s="72"/>
      <c r="I17" s="73"/>
      <c r="J17" s="69"/>
      <c r="K17" s="70"/>
      <c r="L17" s="71"/>
      <c r="M17" s="62" t="n">
        <v>1</v>
      </c>
      <c r="N17" s="71"/>
      <c r="O17" s="72"/>
      <c r="P17" s="73"/>
      <c r="Q17" s="74"/>
      <c r="R17" s="69"/>
      <c r="S17" s="70"/>
      <c r="T17" s="71"/>
      <c r="U17" s="62"/>
      <c r="V17" s="71"/>
      <c r="W17" s="72"/>
      <c r="X17" s="73" t="n">
        <v>1</v>
      </c>
      <c r="Y17" s="69"/>
      <c r="Z17" s="70" t="n">
        <v>1</v>
      </c>
      <c r="AA17" s="71"/>
      <c r="AB17" s="62"/>
      <c r="AC17" s="71"/>
      <c r="AD17" s="72"/>
      <c r="AE17" s="73"/>
      <c r="AF17" s="69"/>
      <c r="AG17" s="70"/>
      <c r="AH17" s="71"/>
      <c r="AI17" s="62" t="n">
        <v>1</v>
      </c>
      <c r="AJ17" s="71"/>
      <c r="AK17" s="72"/>
      <c r="AL17" s="73"/>
      <c r="AM17" s="66" t="n">
        <f aca="false">(C17+J17+R17+Y17+AF17)*2.8+(D17+K17+S17+Z17+AG17)*5+(E17+L17+T17+AA17+AH17)*7.5+(F17+M17+U17+AB17+AI17)*5.5+(G17+N17+V17+AC17+AJ17)*9+(H17+O17+W17+AD17+AK17)*7.5+(I17+P17+X17+AE17+AL17)*6.5+Q17*2</f>
        <v>27.5</v>
      </c>
      <c r="AN17" s="69"/>
      <c r="AO17" s="70"/>
      <c r="AP17" s="71"/>
      <c r="AQ17" s="62"/>
      <c r="AR17" s="71"/>
      <c r="AS17" s="72"/>
      <c r="AT17" s="73" t="n">
        <v>1</v>
      </c>
      <c r="AU17" s="74"/>
      <c r="AV17" s="69"/>
      <c r="AW17" s="70" t="n">
        <v>1</v>
      </c>
      <c r="AX17" s="71"/>
      <c r="AY17" s="62"/>
      <c r="AZ17" s="71"/>
      <c r="BA17" s="72"/>
      <c r="BB17" s="73"/>
      <c r="BC17" s="69"/>
      <c r="BD17" s="70"/>
      <c r="BE17" s="71"/>
      <c r="BF17" s="62" t="n">
        <v>1</v>
      </c>
      <c r="BG17" s="71"/>
      <c r="BH17" s="72"/>
      <c r="BI17" s="73"/>
      <c r="BJ17" s="69"/>
      <c r="BK17" s="70"/>
      <c r="BL17" s="71"/>
      <c r="BM17" s="62"/>
      <c r="BN17" s="71"/>
      <c r="BO17" s="72"/>
      <c r="BP17" s="73" t="n">
        <v>1</v>
      </c>
      <c r="BQ17" s="66" t="n">
        <f aca="false">(AN17+AV17+BC17+BJ17)*2.8+(AO17+AW17+BD17+BK17)*5+(AP17+AX17+BE17+BL17)*7.5+(AQ17+AY17+BF17+BM17)*5.5+(AR17+AZ17+BG17+BN17)*9+(AS17+BA17+BH17+BO17)*7.5+(AT17+BB17+BI17+BP17)*6.5+AU17*2</f>
        <v>23.5</v>
      </c>
      <c r="BR17" s="69"/>
      <c r="BS17" s="70" t="n">
        <v>1</v>
      </c>
      <c r="BT17" s="71"/>
      <c r="BU17" s="62"/>
      <c r="BV17" s="71"/>
      <c r="BW17" s="72"/>
      <c r="BX17" s="73"/>
      <c r="BY17" s="74"/>
      <c r="BZ17" s="69"/>
      <c r="CA17" s="70"/>
      <c r="CB17" s="71"/>
      <c r="CC17" s="62" t="n">
        <v>1</v>
      </c>
      <c r="CD17" s="71"/>
      <c r="CE17" s="72"/>
      <c r="CF17" s="73"/>
      <c r="CG17" s="69"/>
      <c r="CH17" s="70"/>
      <c r="CI17" s="71"/>
      <c r="CJ17" s="62"/>
      <c r="CK17" s="71"/>
      <c r="CL17" s="72"/>
      <c r="CM17" s="73" t="n">
        <v>1</v>
      </c>
      <c r="CN17" s="66" t="n">
        <f aca="false">(BR17+BZ17+CG17)*2.8+(BS17+CA17+CH17)*5+(BT17+CB17+CI17)*7.5+(BU17+CC17+CJ17)*5.5+(BV17+CD17+CK17)*9+(BW17+CE17+CL17)*7.5+(BX17+CF17+CM17)*6.5+BY17*2</f>
        <v>17</v>
      </c>
      <c r="CO17" s="69"/>
      <c r="CP17" s="70" t="n">
        <v>1</v>
      </c>
      <c r="CQ17" s="71"/>
      <c r="CR17" s="62"/>
      <c r="CS17" s="71"/>
      <c r="CT17" s="72"/>
      <c r="CU17" s="73"/>
      <c r="CV17" s="74"/>
      <c r="CW17" s="69"/>
      <c r="CX17" s="70"/>
      <c r="CY17" s="71"/>
      <c r="CZ17" s="62" t="n">
        <v>1</v>
      </c>
      <c r="DA17" s="71"/>
      <c r="DB17" s="72"/>
      <c r="DC17" s="73"/>
      <c r="DD17" s="69"/>
      <c r="DE17" s="70"/>
      <c r="DF17" s="71"/>
      <c r="DG17" s="62"/>
      <c r="DH17" s="71"/>
      <c r="DI17" s="72"/>
      <c r="DJ17" s="73" t="n">
        <v>1</v>
      </c>
      <c r="DK17" s="69"/>
      <c r="DL17" s="70" t="n">
        <v>1</v>
      </c>
      <c r="DM17" s="71"/>
      <c r="DN17" s="62"/>
      <c r="DO17" s="71"/>
      <c r="DP17" s="72"/>
      <c r="DQ17" s="73"/>
      <c r="DR17" s="66" t="n">
        <f aca="false">(CO17+CW17+DD17+DK17)*2.8+(CP17+CX17+DE17+DL17)*5+(CQ17+CY17+DF17+DM17)*7.5+(CR17+CZ17+DG17+DN17)*5.5+(CS17+DA17+DH17+DO17)*9+(CT17+DB17+DI17+DP17)*7.5+(CU17+DC17+DJ17+DQ17)*6.5+CV17*2</f>
        <v>22</v>
      </c>
      <c r="DS17" s="69"/>
      <c r="DT17" s="70"/>
      <c r="DU17" s="71"/>
      <c r="DV17" s="62" t="n">
        <v>1</v>
      </c>
      <c r="DW17" s="71"/>
      <c r="DX17" s="72"/>
      <c r="DY17" s="73"/>
      <c r="DZ17" s="69"/>
      <c r="EA17" s="70"/>
      <c r="EB17" s="71"/>
      <c r="EC17" s="62"/>
      <c r="ED17" s="71"/>
      <c r="EE17" s="72"/>
      <c r="EF17" s="73" t="n">
        <v>1</v>
      </c>
      <c r="EG17" s="74"/>
      <c r="EH17" s="69"/>
      <c r="EI17" s="70" t="n">
        <v>1</v>
      </c>
      <c r="EJ17" s="71"/>
      <c r="EK17" s="62"/>
      <c r="EL17" s="71"/>
      <c r="EM17" s="72"/>
      <c r="EN17" s="73"/>
      <c r="EO17" s="69"/>
      <c r="EP17" s="70"/>
      <c r="EQ17" s="71"/>
      <c r="ER17" s="62" t="n">
        <v>1</v>
      </c>
      <c r="ES17" s="71"/>
      <c r="ET17" s="72"/>
      <c r="EU17" s="73"/>
      <c r="EV17" s="66" t="n">
        <f aca="false">(DS17+DZ17+EH17+EO17)*2.8+(DT17+EA17+EI17+EP17)*5+(DU17+EB17+EJ17+EQ17)*7.5+(DV17+EC17+EK17+ER17)*5.5+(DW17+ED17+EL17+ES17)*9+(DX17+EE17+EM17+ET17)*7.5+(DY17+EF17+EN17+EU17)*6.5+EG17*2</f>
        <v>22.5</v>
      </c>
      <c r="EW17" s="69"/>
      <c r="EX17" s="70"/>
      <c r="EY17" s="71"/>
      <c r="EZ17" s="62"/>
      <c r="FA17" s="71"/>
      <c r="FB17" s="72"/>
      <c r="FC17" s="73" t="n">
        <v>1</v>
      </c>
      <c r="FD17" s="69"/>
      <c r="FE17" s="70" t="n">
        <v>1</v>
      </c>
      <c r="FF17" s="71"/>
      <c r="FG17" s="62"/>
      <c r="FH17" s="71"/>
      <c r="FI17" s="72"/>
      <c r="FJ17" s="73"/>
      <c r="FK17" s="74"/>
      <c r="FL17" s="69"/>
      <c r="FM17" s="70"/>
      <c r="FN17" s="71"/>
      <c r="FO17" s="62" t="n">
        <v>1</v>
      </c>
      <c r="FP17" s="71"/>
      <c r="FQ17" s="72"/>
      <c r="FR17" s="73"/>
      <c r="FS17" s="69"/>
      <c r="FT17" s="70"/>
      <c r="FU17" s="71"/>
      <c r="FV17" s="62"/>
      <c r="FW17" s="71"/>
      <c r="FX17" s="72"/>
      <c r="FY17" s="73" t="n">
        <v>1</v>
      </c>
      <c r="FZ17" s="66" t="n">
        <f aca="false">(EW17+FD17+FL17+FS17)*2.8+(EX17+FE17+FM17+FT17)*5+(EY17+FF17+FN17+FU17)*7.5+(EZ17+FG17+FO17+FV17)*5.5+(FA17+FH17+FP17+FW17)*9+(FB17+FI17+FQ17+FX17)*7.5+(FC17+FJ17+FR17+FY17)*6.5+FK17*2</f>
        <v>23.5</v>
      </c>
      <c r="GA17" s="69"/>
      <c r="GB17" s="70" t="n">
        <v>1</v>
      </c>
      <c r="GC17" s="71"/>
      <c r="GD17" s="62"/>
      <c r="GE17" s="71"/>
      <c r="GF17" s="72"/>
      <c r="GG17" s="73"/>
      <c r="GH17" s="69"/>
      <c r="GI17" s="70"/>
      <c r="GJ17" s="71"/>
      <c r="GK17" s="62" t="n">
        <v>1</v>
      </c>
      <c r="GL17" s="71"/>
      <c r="GM17" s="72"/>
      <c r="GN17" s="73"/>
      <c r="GO17" s="74"/>
      <c r="GP17" s="69"/>
      <c r="GQ17" s="70"/>
      <c r="GR17" s="71"/>
      <c r="GS17" s="62"/>
      <c r="GT17" s="71"/>
      <c r="GU17" s="72"/>
      <c r="GV17" s="73" t="n">
        <v>1</v>
      </c>
      <c r="GW17" s="69"/>
      <c r="GX17" s="70" t="n">
        <v>1</v>
      </c>
      <c r="GY17" s="71"/>
      <c r="GZ17" s="62"/>
      <c r="HA17" s="71"/>
      <c r="HB17" s="72"/>
      <c r="HC17" s="73"/>
      <c r="HD17" s="69"/>
      <c r="HE17" s="70"/>
      <c r="HF17" s="71"/>
      <c r="HG17" s="62" t="n">
        <v>1</v>
      </c>
      <c r="HH17" s="71"/>
      <c r="HI17" s="72"/>
      <c r="HJ17" s="73"/>
      <c r="HK17" s="66" t="n">
        <f aca="false">(GA17+GH17+GP17+GW17+HD17)*2.8+(GB17+GI17+GQ17+GX17+HE17)*5+(GC17+GJ17+GR17+GY17+HF17)*7.5+(GD17+GK17+GS17+GZ17+HG17)*5.5+(GE17+GL17+GT17+HA17+HH17)*9+(GF17+GM17+GU17+HB17+HI17)*7.5+(GG17+GN17+GV17+HC17+HJ17)*6.5+GO17*2</f>
        <v>27.5</v>
      </c>
      <c r="HL17" s="69"/>
      <c r="HM17" s="70"/>
      <c r="HN17" s="71"/>
      <c r="HO17" s="62"/>
      <c r="HP17" s="71"/>
      <c r="HQ17" s="72"/>
      <c r="HR17" s="73" t="n">
        <v>1</v>
      </c>
      <c r="HS17" s="74"/>
      <c r="HT17" s="69"/>
      <c r="HU17" s="70" t="n">
        <v>1</v>
      </c>
      <c r="HV17" s="71"/>
      <c r="HW17" s="62"/>
      <c r="HX17" s="71"/>
      <c r="HY17" s="72"/>
      <c r="HZ17" s="73"/>
      <c r="IA17" s="69"/>
      <c r="IB17" s="70"/>
      <c r="IC17" s="71"/>
      <c r="ID17" s="62" t="n">
        <v>1</v>
      </c>
      <c r="IE17" s="71"/>
      <c r="IF17" s="72"/>
      <c r="IG17" s="73"/>
      <c r="IH17" s="69"/>
      <c r="II17" s="70"/>
      <c r="IJ17" s="71"/>
      <c r="IK17" s="62"/>
      <c r="IL17" s="71"/>
      <c r="IM17" s="72"/>
      <c r="IN17" s="73" t="n">
        <v>1</v>
      </c>
      <c r="IO17" s="66" t="n">
        <f aca="false">(HL17+HT17+IA17+IH17)*2.8+(HM17+HU17+IB17+II17)*5+(HN17+HV17+IC17+IJ17)*7.5+(HO17+HW17+ID17+IK17)*5.5+(HP17+HX17+IE17+IL17)*9+(HQ17+HY17+IF17+IM17)*7.5+(HR17+HZ17+IG17+IN17)*6.5+HS17*2</f>
        <v>23.5</v>
      </c>
      <c r="IP17" s="69"/>
      <c r="IQ17" s="70" t="n">
        <v>1</v>
      </c>
      <c r="IR17" s="71"/>
      <c r="IS17" s="62"/>
      <c r="IT17" s="71"/>
      <c r="IU17" s="72"/>
      <c r="IV17" s="73"/>
      <c r="IW17" s="69"/>
      <c r="IX17" s="70"/>
      <c r="IY17" s="71"/>
      <c r="IZ17" s="62" t="n">
        <v>1</v>
      </c>
      <c r="JA17" s="71"/>
      <c r="JB17" s="72"/>
      <c r="JC17" s="73"/>
      <c r="JD17" s="67"/>
      <c r="JE17" s="69"/>
      <c r="JF17" s="70"/>
      <c r="JG17" s="71"/>
      <c r="JH17" s="62"/>
      <c r="JI17" s="71"/>
      <c r="JJ17" s="72"/>
      <c r="JK17" s="73" t="n">
        <v>1</v>
      </c>
      <c r="JL17" s="69"/>
      <c r="JM17" s="70" t="n">
        <v>1</v>
      </c>
      <c r="JN17" s="71"/>
      <c r="JO17" s="62"/>
      <c r="JP17" s="71"/>
      <c r="JQ17" s="72"/>
      <c r="JR17" s="73"/>
      <c r="JS17" s="66" t="n">
        <f aca="false">(IP17+IW17+JE17+JL17)*2.8+(IQ17+IX17+JF17+JM17)*5+(IR17+IY17+JG17+JN17)*7.5+(IS17+IZ17+JH17+JO17)*5.5+(IT17+JA17+JI17+JP17)*9+(IU17+JB17+JJ17+JQ17)*7.5+(IV17+JC17+JK17+JR17)*6.5+JD17*2</f>
        <v>22</v>
      </c>
      <c r="JT17" s="69"/>
      <c r="JU17" s="70"/>
      <c r="JV17" s="71"/>
      <c r="JW17" s="62" t="n">
        <v>1</v>
      </c>
      <c r="JX17" s="71"/>
      <c r="JY17" s="72"/>
      <c r="JZ17" s="73"/>
      <c r="KA17" s="69"/>
      <c r="KB17" s="70"/>
      <c r="KC17" s="71"/>
      <c r="KD17" s="62"/>
      <c r="KE17" s="71"/>
      <c r="KF17" s="72"/>
      <c r="KG17" s="73" t="n">
        <v>1</v>
      </c>
      <c r="KH17" s="67"/>
      <c r="KI17" s="69"/>
      <c r="KJ17" s="70" t="n">
        <v>1</v>
      </c>
      <c r="KK17" s="71"/>
      <c r="KL17" s="62"/>
      <c r="KM17" s="71"/>
      <c r="KN17" s="72"/>
      <c r="KO17" s="73"/>
      <c r="KP17" s="69"/>
      <c r="KQ17" s="70"/>
      <c r="KR17" s="71"/>
      <c r="KS17" s="62" t="n">
        <v>1</v>
      </c>
      <c r="KT17" s="71"/>
      <c r="KU17" s="72"/>
      <c r="KV17" s="73"/>
      <c r="KW17" s="69"/>
      <c r="KX17" s="70"/>
      <c r="KY17" s="71"/>
      <c r="KZ17" s="62"/>
      <c r="LA17" s="71"/>
      <c r="LB17" s="72"/>
      <c r="LC17" s="73" t="n">
        <v>1</v>
      </c>
      <c r="LD17" s="66" t="n">
        <f aca="false">(JT17+KA17+KI17+KP17+KW17)*2.8+(JU17+KB17+KJ17+KQ17+KX17)*5+(JV17+KC17+KK17+KR17+KY17)*7.5+(JW17+KD17+KL17+KS17+KZ17)*5.5+(JX17+KE17+KM17+KT17+LA17)*9+(JY17+KF17+KN17+KU17+LB17)*7.5+(JZ17+KG17+KO17+KV17+LC17)*6.5+KH17*2</f>
        <v>29</v>
      </c>
      <c r="LE17" s="69"/>
      <c r="LF17" s="70" t="n">
        <v>1</v>
      </c>
      <c r="LG17" s="71"/>
      <c r="LH17" s="62"/>
      <c r="LI17" s="71"/>
      <c r="LJ17" s="72"/>
      <c r="LK17" s="73"/>
      <c r="LL17" s="69"/>
      <c r="LM17" s="70"/>
      <c r="LN17" s="71"/>
      <c r="LO17" s="62" t="n">
        <v>1</v>
      </c>
      <c r="LP17" s="71"/>
      <c r="LQ17" s="72"/>
      <c r="LR17" s="73"/>
      <c r="LS17" s="67"/>
      <c r="LT17" s="69"/>
      <c r="LU17" s="70"/>
      <c r="LV17" s="71"/>
      <c r="LW17" s="62"/>
      <c r="LX17" s="71"/>
      <c r="LY17" s="72"/>
      <c r="LZ17" s="73" t="n">
        <v>1</v>
      </c>
      <c r="MA17" s="69"/>
      <c r="MB17" s="70" t="n">
        <v>1</v>
      </c>
      <c r="MC17" s="71"/>
      <c r="MD17" s="62"/>
      <c r="ME17" s="71"/>
      <c r="MF17" s="72"/>
      <c r="MG17" s="73"/>
      <c r="MH17" s="66" t="n">
        <f aca="false">(LE17+LL17+LT17+MA17)*2.8+(LF17+LM17+LU17+MB17)*5+(LG17+LN17+LV17+MC17)*7.5+(LH17+LO17+LW17+MD17)*5.5+(LI17+LP17+LX17+ME17)*9+(LJ17+LQ17+LY17+MF17)*7.5+(LK17+LR17+LZ17+MG17)*6.5+LS17*2</f>
        <v>22</v>
      </c>
      <c r="MI17" s="68" t="n">
        <f aca="false">AM17+BQ17+CN17+DR17+EV17+FZ17+HK17+IO17+JS17+LD17+MH17</f>
        <v>260</v>
      </c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58" t="s">
        <v>70</v>
      </c>
      <c r="B18" s="58" t="s">
        <v>12</v>
      </c>
      <c r="C18" s="69"/>
      <c r="D18" s="70"/>
      <c r="E18" s="71"/>
      <c r="F18" s="62"/>
      <c r="G18" s="71"/>
      <c r="H18" s="72"/>
      <c r="I18" s="73"/>
      <c r="J18" s="69"/>
      <c r="K18" s="70" t="n">
        <v>1</v>
      </c>
      <c r="L18" s="71"/>
      <c r="M18" s="62"/>
      <c r="N18" s="71"/>
      <c r="O18" s="72"/>
      <c r="P18" s="73" t="n">
        <v>1</v>
      </c>
      <c r="Q18" s="74"/>
      <c r="R18" s="69"/>
      <c r="S18" s="70"/>
      <c r="T18" s="71"/>
      <c r="U18" s="62"/>
      <c r="V18" s="71"/>
      <c r="W18" s="72"/>
      <c r="X18" s="73"/>
      <c r="Y18" s="69"/>
      <c r="Z18" s="70" t="n">
        <v>1</v>
      </c>
      <c r="AA18" s="71"/>
      <c r="AB18" s="62"/>
      <c r="AC18" s="71"/>
      <c r="AD18" s="72"/>
      <c r="AE18" s="73"/>
      <c r="AF18" s="69"/>
      <c r="AG18" s="70"/>
      <c r="AH18" s="71"/>
      <c r="AI18" s="62"/>
      <c r="AJ18" s="71"/>
      <c r="AK18" s="72"/>
      <c r="AL18" s="73"/>
      <c r="AM18" s="66" t="n">
        <f aca="false">(C18+J18+R18+Y18+AF18)*2.8+(D18+K18+S18+Z18+AG18)*5+(E18+L18+T18+AA18+AH18)*7.5+(F18+M18+U18+AB18+AI18)*5.5+(G18+N18+V18+AC18+AJ18)*9+(H18+O18+W18+AD18+AK18)*7.5+(I18+P18+X18+AE18+AL18)*6.5+Q18*2</f>
        <v>16.5</v>
      </c>
      <c r="AN18" s="69"/>
      <c r="AO18" s="70" t="n">
        <v>1</v>
      </c>
      <c r="AP18" s="71"/>
      <c r="AQ18" s="62"/>
      <c r="AR18" s="71"/>
      <c r="AS18" s="72"/>
      <c r="AT18" s="73" t="n">
        <v>1</v>
      </c>
      <c r="AU18" s="74"/>
      <c r="AV18" s="69"/>
      <c r="AW18" s="70"/>
      <c r="AX18" s="71"/>
      <c r="AY18" s="62"/>
      <c r="AZ18" s="71"/>
      <c r="BA18" s="72"/>
      <c r="BB18" s="73"/>
      <c r="BC18" s="69"/>
      <c r="BD18" s="70" t="n">
        <v>1</v>
      </c>
      <c r="BE18" s="71"/>
      <c r="BF18" s="62"/>
      <c r="BG18" s="71"/>
      <c r="BH18" s="72"/>
      <c r="BI18" s="73"/>
      <c r="BJ18" s="69"/>
      <c r="BK18" s="70"/>
      <c r="BL18" s="71"/>
      <c r="BM18" s="62"/>
      <c r="BN18" s="71"/>
      <c r="BO18" s="72"/>
      <c r="BP18" s="73"/>
      <c r="BQ18" s="66" t="n">
        <f aca="false">(AN18+AV18+BC18+BJ18)*2.8+(AO18+AW18+BD18+BK18)*5+(AP18+AX18+BE18+BL18)*7.5+(AQ18+AY18+BF18+BM18)*5.5+(AR18+AZ18+BG18+BN18)*9+(AS18+BA18+BH18+BO18)*7.5+(AT18+BB18+BI18+BP18)*6.5+AU18*2</f>
        <v>16.5</v>
      </c>
      <c r="BR18" s="69"/>
      <c r="BS18" s="70" t="n">
        <v>1</v>
      </c>
      <c r="BT18" s="71"/>
      <c r="BU18" s="62"/>
      <c r="BV18" s="71"/>
      <c r="BW18" s="72"/>
      <c r="BX18" s="73" t="n">
        <v>1</v>
      </c>
      <c r="BY18" s="74"/>
      <c r="BZ18" s="69"/>
      <c r="CA18" s="70"/>
      <c r="CB18" s="71"/>
      <c r="CC18" s="62"/>
      <c r="CD18" s="71"/>
      <c r="CE18" s="72"/>
      <c r="CF18" s="73"/>
      <c r="CG18" s="69"/>
      <c r="CH18" s="70" t="n">
        <v>1</v>
      </c>
      <c r="CI18" s="71"/>
      <c r="CJ18" s="62"/>
      <c r="CK18" s="71"/>
      <c r="CL18" s="72"/>
      <c r="CM18" s="73"/>
      <c r="CN18" s="66" t="n">
        <f aca="false">(BR18+BZ18+CG18)*2.8+(BS18+CA18+CH18)*5+(BT18+CB18+CI18)*7.5+(BU18+CC18+CJ18)*5.5+(BV18+CD18+CK18)*9+(BW18+CE18+CL18)*7.5+(BX18+CF18+CM18)*6.5+BY18*2</f>
        <v>16.5</v>
      </c>
      <c r="CO18" s="69"/>
      <c r="CP18" s="70"/>
      <c r="CQ18" s="71"/>
      <c r="CR18" s="62"/>
      <c r="CS18" s="71"/>
      <c r="CT18" s="72"/>
      <c r="CU18" s="73"/>
      <c r="CV18" s="74"/>
      <c r="CW18" s="69"/>
      <c r="CX18" s="70" t="n">
        <v>1</v>
      </c>
      <c r="CY18" s="71"/>
      <c r="CZ18" s="62"/>
      <c r="DA18" s="71"/>
      <c r="DB18" s="72"/>
      <c r="DC18" s="73" t="n">
        <v>1</v>
      </c>
      <c r="DD18" s="69"/>
      <c r="DE18" s="70"/>
      <c r="DF18" s="71"/>
      <c r="DG18" s="62"/>
      <c r="DH18" s="71"/>
      <c r="DI18" s="72"/>
      <c r="DJ18" s="73"/>
      <c r="DK18" s="69"/>
      <c r="DL18" s="70" t="n">
        <v>1</v>
      </c>
      <c r="DM18" s="71"/>
      <c r="DN18" s="62"/>
      <c r="DO18" s="71"/>
      <c r="DP18" s="72"/>
      <c r="DQ18" s="73"/>
      <c r="DR18" s="66" t="n">
        <f aca="false">(CO18+CW18+DD18+DK18)*2.8+(CP18+CX18+DE18+DL18)*5+(CQ18+CY18+DF18+DM18)*7.5+(CR18+CZ18+DG18+DN18)*5.5+(CS18+DA18+DH18+DO18)*9+(CT18+DB18+DI18+DP18)*7.5+(CU18+DC18+DJ18+DQ18)*6.5+CV18*2</f>
        <v>16.5</v>
      </c>
      <c r="DS18" s="69"/>
      <c r="DT18" s="70"/>
      <c r="DU18" s="71"/>
      <c r="DV18" s="62"/>
      <c r="DW18" s="71"/>
      <c r="DX18" s="72"/>
      <c r="DY18" s="73"/>
      <c r="DZ18" s="69"/>
      <c r="EA18" s="70" t="n">
        <v>1</v>
      </c>
      <c r="EB18" s="71"/>
      <c r="EC18" s="62"/>
      <c r="ED18" s="71"/>
      <c r="EE18" s="72"/>
      <c r="EF18" s="73" t="n">
        <v>1</v>
      </c>
      <c r="EG18" s="74"/>
      <c r="EH18" s="69"/>
      <c r="EI18" s="70"/>
      <c r="EJ18" s="71"/>
      <c r="EK18" s="62"/>
      <c r="EL18" s="71"/>
      <c r="EM18" s="72"/>
      <c r="EN18" s="73"/>
      <c r="EO18" s="69"/>
      <c r="EP18" s="70" t="n">
        <v>1</v>
      </c>
      <c r="EQ18" s="71"/>
      <c r="ER18" s="62"/>
      <c r="ES18" s="71"/>
      <c r="ET18" s="72"/>
      <c r="EU18" s="73"/>
      <c r="EV18" s="66" t="n">
        <f aca="false">(DS18+DZ18+EH18+EO18)*2.8+(DT18+EA18+EI18+EP18)*5+(DU18+EB18+EJ18+EQ18)*7.5+(DV18+EC18+EK18+ER18)*5.5+(DW18+ED18+EL18+ES18)*9+(DX18+EE18+EM18+ET18)*7.5+(DY18+EF18+EN18+EU18)*6.5+EG18*2</f>
        <v>16.5</v>
      </c>
      <c r="EW18" s="69"/>
      <c r="EX18" s="70"/>
      <c r="EY18" s="71"/>
      <c r="EZ18" s="62"/>
      <c r="FA18" s="71"/>
      <c r="FB18" s="72"/>
      <c r="FC18" s="73"/>
      <c r="FD18" s="69"/>
      <c r="FE18" s="70" t="n">
        <v>1</v>
      </c>
      <c r="FF18" s="71"/>
      <c r="FG18" s="62"/>
      <c r="FH18" s="71"/>
      <c r="FI18" s="72"/>
      <c r="FJ18" s="73" t="n">
        <v>1</v>
      </c>
      <c r="FK18" s="74"/>
      <c r="FL18" s="69"/>
      <c r="FM18" s="70"/>
      <c r="FN18" s="71"/>
      <c r="FO18" s="62"/>
      <c r="FP18" s="71"/>
      <c r="FQ18" s="72"/>
      <c r="FR18" s="73"/>
      <c r="FS18" s="69"/>
      <c r="FT18" s="70" t="n">
        <v>1</v>
      </c>
      <c r="FU18" s="71"/>
      <c r="FV18" s="62"/>
      <c r="FW18" s="71"/>
      <c r="FX18" s="72"/>
      <c r="FY18" s="73"/>
      <c r="FZ18" s="66" t="n">
        <f aca="false">(EW18+FD18+FL18+FS18)*2.8+(EX18+FE18+FM18+FT18)*5+(EY18+FF18+FN18+FU18)*7.5+(EZ18+FG18+FO18+FV18)*5.5+(FA18+FH18+FP18+FW18)*9+(FB18+FI18+FQ18+FX18)*7.5+(FC18+FJ18+FR18+FY18)*6.5+FK18*2</f>
        <v>16.5</v>
      </c>
      <c r="GA18" s="69"/>
      <c r="GB18" s="70"/>
      <c r="GC18" s="71"/>
      <c r="GD18" s="62"/>
      <c r="GE18" s="71"/>
      <c r="GF18" s="72"/>
      <c r="GG18" s="73"/>
      <c r="GH18" s="69"/>
      <c r="GI18" s="70" t="n">
        <v>1</v>
      </c>
      <c r="GJ18" s="71"/>
      <c r="GK18" s="62"/>
      <c r="GL18" s="71"/>
      <c r="GM18" s="72"/>
      <c r="GN18" s="73" t="n">
        <v>1</v>
      </c>
      <c r="GO18" s="74"/>
      <c r="GP18" s="69"/>
      <c r="GQ18" s="70"/>
      <c r="GR18" s="71"/>
      <c r="GS18" s="62"/>
      <c r="GT18" s="71"/>
      <c r="GU18" s="72"/>
      <c r="GV18" s="73"/>
      <c r="GW18" s="69"/>
      <c r="GX18" s="70" t="n">
        <v>1</v>
      </c>
      <c r="GY18" s="71"/>
      <c r="GZ18" s="62"/>
      <c r="HA18" s="71"/>
      <c r="HB18" s="72"/>
      <c r="HC18" s="73"/>
      <c r="HD18" s="69"/>
      <c r="HE18" s="70"/>
      <c r="HF18" s="71"/>
      <c r="HG18" s="62"/>
      <c r="HH18" s="71"/>
      <c r="HI18" s="72"/>
      <c r="HJ18" s="73"/>
      <c r="HK18" s="66" t="n">
        <f aca="false">(GA18+GH18+GP18+GW18+HD18)*2.8+(GB18+GI18+GQ18+GX18+HE18)*5+(GC18+GJ18+GR18+GY18+HF18)*7.5+(GD18+GK18+GS18+GZ18+HG18)*5.5+(GE18+GL18+GT18+HA18+HH18)*9+(GF18+GM18+GU18+HB18+HI18)*7.5+(GG18+GN18+GV18+HC18+HJ18)*6.5+GO18*2</f>
        <v>16.5</v>
      </c>
      <c r="HL18" s="69"/>
      <c r="HM18" s="70" t="n">
        <v>1</v>
      </c>
      <c r="HN18" s="71"/>
      <c r="HO18" s="62"/>
      <c r="HP18" s="71"/>
      <c r="HQ18" s="72"/>
      <c r="HR18" s="73" t="n">
        <v>1</v>
      </c>
      <c r="HS18" s="74"/>
      <c r="HT18" s="69"/>
      <c r="HU18" s="70"/>
      <c r="HV18" s="71"/>
      <c r="HW18" s="62"/>
      <c r="HX18" s="71"/>
      <c r="HY18" s="72"/>
      <c r="HZ18" s="73"/>
      <c r="IA18" s="69"/>
      <c r="IB18" s="70" t="n">
        <v>1</v>
      </c>
      <c r="IC18" s="71"/>
      <c r="ID18" s="62"/>
      <c r="IE18" s="71"/>
      <c r="IF18" s="72"/>
      <c r="IG18" s="73"/>
      <c r="IH18" s="69"/>
      <c r="II18" s="70"/>
      <c r="IJ18" s="71"/>
      <c r="IK18" s="62"/>
      <c r="IL18" s="71"/>
      <c r="IM18" s="72"/>
      <c r="IN18" s="73"/>
      <c r="IO18" s="66" t="n">
        <f aca="false">(HL18+HT18+IA18+IH18)*2.8+(HM18+HU18+IB18+II18)*5+(HN18+HV18+IC18+IJ18)*7.5+(HO18+HW18+ID18+IK18)*5.5+(HP18+HX18+IE18+IL18)*9+(HQ18+HY18+IF18+IM18)*7.5+(HR18+HZ18+IG18+IN18)*6.5+HS18*2</f>
        <v>16.5</v>
      </c>
      <c r="IP18" s="69"/>
      <c r="IQ18" s="70" t="n">
        <v>1</v>
      </c>
      <c r="IR18" s="71"/>
      <c r="IS18" s="62"/>
      <c r="IT18" s="71"/>
      <c r="IU18" s="72"/>
      <c r="IV18" s="73" t="n">
        <v>1</v>
      </c>
      <c r="IW18" s="69"/>
      <c r="IX18" s="70"/>
      <c r="IY18" s="71"/>
      <c r="IZ18" s="62"/>
      <c r="JA18" s="71"/>
      <c r="JB18" s="72"/>
      <c r="JC18" s="73"/>
      <c r="JD18" s="67"/>
      <c r="JE18" s="69"/>
      <c r="JF18" s="70" t="n">
        <v>1</v>
      </c>
      <c r="JG18" s="71"/>
      <c r="JH18" s="62"/>
      <c r="JI18" s="71"/>
      <c r="JJ18" s="72"/>
      <c r="JK18" s="73"/>
      <c r="JL18" s="69"/>
      <c r="JM18" s="70"/>
      <c r="JN18" s="71"/>
      <c r="JO18" s="62"/>
      <c r="JP18" s="71"/>
      <c r="JQ18" s="72"/>
      <c r="JR18" s="73"/>
      <c r="JS18" s="66" t="n">
        <f aca="false">(IP18+IW18+JE18+JL18)*2.8+(IQ18+IX18+JF18+JM18)*5+(IR18+IY18+JG18+JN18)*7.5+(IS18+IZ18+JH18+JO18)*5.5+(IT18+JA18+JI18+JP18)*9+(IU18+JB18+JJ18+JQ18)*7.5+(IV18+JC18+JK18+JR18)*6.5+JD18*2</f>
        <v>16.5</v>
      </c>
      <c r="JT18" s="69"/>
      <c r="JU18" s="70" t="n">
        <v>1</v>
      </c>
      <c r="JV18" s="71"/>
      <c r="JW18" s="62"/>
      <c r="JX18" s="71"/>
      <c r="JY18" s="72"/>
      <c r="JZ18" s="73" t="n">
        <v>1</v>
      </c>
      <c r="KA18" s="69"/>
      <c r="KB18" s="70"/>
      <c r="KC18" s="71"/>
      <c r="KD18" s="62"/>
      <c r="KE18" s="71"/>
      <c r="KF18" s="72"/>
      <c r="KG18" s="73"/>
      <c r="KH18" s="67"/>
      <c r="KI18" s="69"/>
      <c r="KJ18" s="70"/>
      <c r="KK18" s="71"/>
      <c r="KL18" s="62"/>
      <c r="KM18" s="71"/>
      <c r="KN18" s="72"/>
      <c r="KO18" s="73"/>
      <c r="KP18" s="69"/>
      <c r="KQ18" s="70"/>
      <c r="KR18" s="71"/>
      <c r="KS18" s="62"/>
      <c r="KT18" s="71"/>
      <c r="KU18" s="72"/>
      <c r="KV18" s="73"/>
      <c r="KW18" s="69"/>
      <c r="KX18" s="70"/>
      <c r="KY18" s="71"/>
      <c r="KZ18" s="62"/>
      <c r="LA18" s="71"/>
      <c r="LB18" s="72"/>
      <c r="LC18" s="73"/>
      <c r="LD18" s="66" t="n">
        <f aca="false">(JT18+KA18+KI18+KP18+KW18)*2.8+(JU18+KB18+KJ18+KQ18+KX18)*5+(JV18+KC18+KK18+KR18+KY18)*7.5+(JW18+KD18+KL18+KS18+KZ18)*5.5+(JX18+KE18+KM18+KT18+LA18)*9+(JY18+KF18+KN18+KU18+LB18)*7.5+(JZ18+KG18+KO18+KV18+LC18)*6.5+KH18*2</f>
        <v>11.5</v>
      </c>
      <c r="LE18" s="69"/>
      <c r="LF18" s="70"/>
      <c r="LG18" s="71"/>
      <c r="LH18" s="62"/>
      <c r="LI18" s="71"/>
      <c r="LJ18" s="72"/>
      <c r="LK18" s="73"/>
      <c r="LL18" s="69"/>
      <c r="LM18" s="70"/>
      <c r="LN18" s="71"/>
      <c r="LO18" s="62"/>
      <c r="LP18" s="71"/>
      <c r="LQ18" s="72"/>
      <c r="LR18" s="73"/>
      <c r="LS18" s="67"/>
      <c r="LT18" s="69"/>
      <c r="LU18" s="70"/>
      <c r="LV18" s="71"/>
      <c r="LW18" s="62"/>
      <c r="LX18" s="71"/>
      <c r="LY18" s="72"/>
      <c r="LZ18" s="73"/>
      <c r="MA18" s="69"/>
      <c r="MB18" s="70"/>
      <c r="MC18" s="71"/>
      <c r="MD18" s="62"/>
      <c r="ME18" s="71"/>
      <c r="MF18" s="72"/>
      <c r="MG18" s="73"/>
      <c r="MH18" s="66" t="n">
        <f aca="false">(LE18+LL18+LT18+MA18)*2.8+(LF18+LM18+LU18+MB18)*5+(LG18+LN18+LV18+MC18)*7.5+(LH18+LO18+LW18+MD18)*5.5+(LI18+LP18+LX18+ME18)*9+(LJ18+LQ18+LY18+MF18)*7.5+(LK18+LR18+LZ18+MG18)*6.5+LS18*2</f>
        <v>0</v>
      </c>
      <c r="MI18" s="68" t="n">
        <f aca="false">AM18+BQ18+CN18+DR18+EV18+FZ18+HK18+IO18+JS18+LD18+MH18</f>
        <v>160</v>
      </c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58" t="s">
        <v>74</v>
      </c>
      <c r="B19" s="58" t="s">
        <v>12</v>
      </c>
      <c r="C19" s="69"/>
      <c r="D19" s="70"/>
      <c r="E19" s="71"/>
      <c r="F19" s="62" t="n">
        <v>1</v>
      </c>
      <c r="G19" s="71"/>
      <c r="H19" s="72"/>
      <c r="I19" s="73"/>
      <c r="J19" s="69"/>
      <c r="K19" s="70"/>
      <c r="L19" s="71"/>
      <c r="M19" s="62" t="n">
        <v>1</v>
      </c>
      <c r="N19" s="71"/>
      <c r="O19" s="72"/>
      <c r="P19" s="73"/>
      <c r="Q19" s="74" t="n">
        <v>4</v>
      </c>
      <c r="R19" s="69"/>
      <c r="S19" s="70"/>
      <c r="T19" s="71"/>
      <c r="U19" s="62" t="n">
        <v>1</v>
      </c>
      <c r="V19" s="71"/>
      <c r="W19" s="72"/>
      <c r="X19" s="73"/>
      <c r="Y19" s="69"/>
      <c r="Z19" s="70"/>
      <c r="AA19" s="71"/>
      <c r="AB19" s="62" t="n">
        <v>1</v>
      </c>
      <c r="AC19" s="71"/>
      <c r="AD19" s="72"/>
      <c r="AE19" s="73"/>
      <c r="AF19" s="69"/>
      <c r="AG19" s="70"/>
      <c r="AH19" s="71"/>
      <c r="AI19" s="62" t="n">
        <v>1</v>
      </c>
      <c r="AJ19" s="71"/>
      <c r="AK19" s="72"/>
      <c r="AL19" s="73"/>
      <c r="AM19" s="66" t="n">
        <f aca="false">(C19+J19+R19+Y19+AF19)*2.8+(D19+K19+S19+Z19+AG19)*5+(E19+L19+T19+AA19+AH19)*7.5+(F19+M19+U19+AB19+AI19)*5.5+(G19+N19+V19+AC19+AJ19)*9+(H19+O19+W19+AD19+AK19)*7.5+(I19+P19+X19+AE19+AL19)*6.5+Q19*2</f>
        <v>35.5</v>
      </c>
      <c r="AN19" s="69"/>
      <c r="AO19" s="70"/>
      <c r="AP19" s="71"/>
      <c r="AQ19" s="62" t="n">
        <v>1</v>
      </c>
      <c r="AR19" s="71"/>
      <c r="AS19" s="72"/>
      <c r="AT19" s="73"/>
      <c r="AU19" s="74" t="n">
        <v>4</v>
      </c>
      <c r="AV19" s="69"/>
      <c r="AW19" s="70"/>
      <c r="AX19" s="71"/>
      <c r="AY19" s="62" t="n">
        <v>1</v>
      </c>
      <c r="AZ19" s="71"/>
      <c r="BA19" s="72"/>
      <c r="BB19" s="73"/>
      <c r="BC19" s="69"/>
      <c r="BD19" s="70"/>
      <c r="BE19" s="71"/>
      <c r="BF19" s="62" t="n">
        <v>1</v>
      </c>
      <c r="BG19" s="71"/>
      <c r="BH19" s="72"/>
      <c r="BI19" s="73"/>
      <c r="BJ19" s="69"/>
      <c r="BK19" s="70"/>
      <c r="BL19" s="71"/>
      <c r="BM19" s="62" t="n">
        <v>1</v>
      </c>
      <c r="BN19" s="71"/>
      <c r="BO19" s="72"/>
      <c r="BP19" s="73"/>
      <c r="BQ19" s="66" t="n">
        <f aca="false">(AN19+AV19+BC19+BJ19)*2.8+(AO19+AW19+BD19+BK19)*5+(AP19+AX19+BE19+BL19)*7.5+(AQ19+AY19+BF19+BM19)*5.5+(AR19+AZ19+BG19+BN19)*9+(AS19+BA19+BH19+BO19)*7.5+(AT19+BB19+BI19+BP19)*6.5+AU19*2</f>
        <v>30</v>
      </c>
      <c r="BR19" s="69"/>
      <c r="BS19" s="70"/>
      <c r="BT19" s="71"/>
      <c r="BU19" s="62" t="n">
        <v>1</v>
      </c>
      <c r="BV19" s="71"/>
      <c r="BW19" s="72"/>
      <c r="BX19" s="73"/>
      <c r="BY19" s="74" t="n">
        <v>4</v>
      </c>
      <c r="BZ19" s="69"/>
      <c r="CA19" s="70"/>
      <c r="CB19" s="71"/>
      <c r="CC19" s="62" t="n">
        <v>1</v>
      </c>
      <c r="CD19" s="71"/>
      <c r="CE19" s="72"/>
      <c r="CF19" s="73"/>
      <c r="CG19" s="69"/>
      <c r="CH19" s="70"/>
      <c r="CI19" s="71"/>
      <c r="CJ19" s="62" t="n">
        <v>1</v>
      </c>
      <c r="CK19" s="71"/>
      <c r="CL19" s="72"/>
      <c r="CM19" s="73"/>
      <c r="CN19" s="66" t="n">
        <f aca="false">(BR19+BZ19+CG19)*2.8+(BS19+CA19+CH19)*5+(BT19+CB19+CI19)*7.5+(BU19+CC19+CJ19)*5.5+(BV19+CD19+CK19)*9+(BW19+CE19+CL19)*7.5+(BX19+CF19+CM19)*6.5+BY19*2</f>
        <v>24.5</v>
      </c>
      <c r="CO19" s="69"/>
      <c r="CP19" s="70"/>
      <c r="CQ19" s="71"/>
      <c r="CR19" s="62" t="n">
        <v>1</v>
      </c>
      <c r="CS19" s="71"/>
      <c r="CT19" s="72"/>
      <c r="CU19" s="73"/>
      <c r="CV19" s="74" t="n">
        <v>4</v>
      </c>
      <c r="CW19" s="69"/>
      <c r="CX19" s="70"/>
      <c r="CY19" s="71"/>
      <c r="CZ19" s="62" t="n">
        <v>1</v>
      </c>
      <c r="DA19" s="71"/>
      <c r="DB19" s="72"/>
      <c r="DC19" s="73"/>
      <c r="DD19" s="69"/>
      <c r="DE19" s="70"/>
      <c r="DF19" s="71"/>
      <c r="DG19" s="62" t="n">
        <v>1</v>
      </c>
      <c r="DH19" s="71"/>
      <c r="DI19" s="72"/>
      <c r="DJ19" s="73"/>
      <c r="DK19" s="69"/>
      <c r="DL19" s="70"/>
      <c r="DM19" s="71"/>
      <c r="DN19" s="62" t="n">
        <v>1</v>
      </c>
      <c r="DO19" s="71"/>
      <c r="DP19" s="72"/>
      <c r="DQ19" s="73"/>
      <c r="DR19" s="66" t="n">
        <f aca="false">(CO19+CW19+DD19+DK19)*2.8+(CP19+CX19+DE19+DL19)*5+(CQ19+CY19+DF19+DM19)*7.5+(CR19+CZ19+DG19+DN19)*5.5+(CS19+DA19+DH19+DO19)*9+(CT19+DB19+DI19+DP19)*7.5+(CU19+DC19+DJ19+DQ19)*6.5+CV19*2</f>
        <v>30</v>
      </c>
      <c r="DS19" s="69"/>
      <c r="DT19" s="70"/>
      <c r="DU19" s="71"/>
      <c r="DV19" s="62" t="n">
        <v>1</v>
      </c>
      <c r="DW19" s="71"/>
      <c r="DX19" s="72"/>
      <c r="DY19" s="73"/>
      <c r="DZ19" s="69"/>
      <c r="EA19" s="70"/>
      <c r="EB19" s="71"/>
      <c r="EC19" s="62" t="n">
        <v>1</v>
      </c>
      <c r="ED19" s="71"/>
      <c r="EE19" s="72"/>
      <c r="EF19" s="73"/>
      <c r="EG19" s="74" t="n">
        <v>4</v>
      </c>
      <c r="EH19" s="69"/>
      <c r="EI19" s="70"/>
      <c r="EJ19" s="71"/>
      <c r="EK19" s="62" t="n">
        <v>1</v>
      </c>
      <c r="EL19" s="71"/>
      <c r="EM19" s="72"/>
      <c r="EN19" s="73"/>
      <c r="EO19" s="69"/>
      <c r="EP19" s="70"/>
      <c r="EQ19" s="71"/>
      <c r="ER19" s="62" t="n">
        <v>1</v>
      </c>
      <c r="ES19" s="71"/>
      <c r="ET19" s="72"/>
      <c r="EU19" s="73"/>
      <c r="EV19" s="66" t="n">
        <f aca="false">(DS19+DZ19+EH19+EO19)*2.8+(DT19+EA19+EI19+EP19)*5+(DU19+EB19+EJ19+EQ19)*7.5+(DV19+EC19+EK19+ER19)*5.5+(DW19+ED19+EL19+ES19)*9+(DX19+EE19+EM19+ET19)*7.5+(DY19+EF19+EN19+EU19)*6.5+EG19*2</f>
        <v>30</v>
      </c>
      <c r="EW19" s="69"/>
      <c r="EX19" s="70"/>
      <c r="EY19" s="71"/>
      <c r="EZ19" s="62" t="n">
        <v>1</v>
      </c>
      <c r="FA19" s="71"/>
      <c r="FB19" s="72"/>
      <c r="FC19" s="73"/>
      <c r="FD19" s="69"/>
      <c r="FE19" s="70"/>
      <c r="FF19" s="71"/>
      <c r="FG19" s="62" t="n">
        <v>1</v>
      </c>
      <c r="FH19" s="71"/>
      <c r="FI19" s="72"/>
      <c r="FJ19" s="73"/>
      <c r="FK19" s="74" t="n">
        <v>4</v>
      </c>
      <c r="FL19" s="69"/>
      <c r="FM19" s="70"/>
      <c r="FN19" s="71"/>
      <c r="FO19" s="62" t="n">
        <v>1</v>
      </c>
      <c r="FP19" s="71"/>
      <c r="FQ19" s="72"/>
      <c r="FR19" s="73"/>
      <c r="FS19" s="69"/>
      <c r="FT19" s="70"/>
      <c r="FU19" s="71"/>
      <c r="FV19" s="62" t="n">
        <v>1</v>
      </c>
      <c r="FW19" s="71"/>
      <c r="FX19" s="72"/>
      <c r="FY19" s="73"/>
      <c r="FZ19" s="66" t="n">
        <f aca="false">(EW19+FD19+FL19+FS19)*2.8+(EX19+FE19+FM19+FT19)*5+(EY19+FF19+FN19+FU19)*7.5+(EZ19+FG19+FO19+FV19)*5.5+(FA19+FH19+FP19+FW19)*9+(FB19+FI19+FQ19+FX19)*7.5+(FC19+FJ19+FR19+FY19)*6.5+FK19*2</f>
        <v>30</v>
      </c>
      <c r="GA19" s="69"/>
      <c r="GB19" s="70"/>
      <c r="GC19" s="71"/>
      <c r="GD19" s="62" t="n">
        <v>1</v>
      </c>
      <c r="GE19" s="71"/>
      <c r="GF19" s="72"/>
      <c r="GG19" s="73"/>
      <c r="GH19" s="69"/>
      <c r="GI19" s="70"/>
      <c r="GJ19" s="71"/>
      <c r="GK19" s="62" t="n">
        <v>1</v>
      </c>
      <c r="GL19" s="71"/>
      <c r="GM19" s="72"/>
      <c r="GN19" s="73"/>
      <c r="GO19" s="74" t="n">
        <v>4</v>
      </c>
      <c r="GP19" s="69"/>
      <c r="GQ19" s="70"/>
      <c r="GR19" s="71"/>
      <c r="GS19" s="62" t="n">
        <v>1</v>
      </c>
      <c r="GT19" s="71"/>
      <c r="GU19" s="72"/>
      <c r="GV19" s="73"/>
      <c r="GW19" s="69"/>
      <c r="GX19" s="70"/>
      <c r="GY19" s="71"/>
      <c r="GZ19" s="62" t="n">
        <v>1</v>
      </c>
      <c r="HA19" s="71"/>
      <c r="HB19" s="72"/>
      <c r="HC19" s="73"/>
      <c r="HD19" s="69"/>
      <c r="HE19" s="70"/>
      <c r="HF19" s="71"/>
      <c r="HG19" s="62" t="n">
        <v>1</v>
      </c>
      <c r="HH19" s="71"/>
      <c r="HI19" s="72"/>
      <c r="HJ19" s="73"/>
      <c r="HK19" s="66" t="n">
        <f aca="false">(GA19+GH19+GP19+GW19+HD19)*2.8+(GB19+GI19+GQ19+GX19+HE19)*5+(GC19+GJ19+GR19+GY19+HF19)*7.5+(GD19+GK19+GS19+GZ19+HG19)*5.5+(GE19+GL19+GT19+HA19+HH19)*9+(GF19+GM19+GU19+HB19+HI19)*7.5+(GG19+GN19+GV19+HC19+HJ19)*6.5+GO19*2</f>
        <v>35.5</v>
      </c>
      <c r="HL19" s="69"/>
      <c r="HM19" s="70"/>
      <c r="HN19" s="71"/>
      <c r="HO19" s="62" t="n">
        <v>1</v>
      </c>
      <c r="HP19" s="71"/>
      <c r="HQ19" s="72"/>
      <c r="HR19" s="73"/>
      <c r="HS19" s="74" t="n">
        <v>4</v>
      </c>
      <c r="HT19" s="69"/>
      <c r="HU19" s="70"/>
      <c r="HV19" s="71"/>
      <c r="HW19" s="62" t="n">
        <v>1</v>
      </c>
      <c r="HX19" s="71"/>
      <c r="HY19" s="72"/>
      <c r="HZ19" s="73"/>
      <c r="IA19" s="69"/>
      <c r="IB19" s="70"/>
      <c r="IC19" s="71"/>
      <c r="ID19" s="62" t="n">
        <v>1</v>
      </c>
      <c r="IE19" s="71"/>
      <c r="IF19" s="72"/>
      <c r="IG19" s="73"/>
      <c r="IH19" s="69"/>
      <c r="II19" s="70"/>
      <c r="IJ19" s="71"/>
      <c r="IK19" s="62" t="n">
        <v>1</v>
      </c>
      <c r="IL19" s="71"/>
      <c r="IM19" s="72"/>
      <c r="IN19" s="73"/>
      <c r="IO19" s="66" t="n">
        <f aca="false">(HL19+HT19+IA19+IH19)*2.8+(HM19+HU19+IB19+II19)*5+(HN19+HV19+IC19+IJ19)*7.5+(HO19+HW19+ID19+IK19)*5.5+(HP19+HX19+IE19+IL19)*9+(HQ19+HY19+IF19+IM19)*7.5+(HR19+HZ19+IG19+IN19)*6.5+HS19*2</f>
        <v>30</v>
      </c>
      <c r="IP19" s="69"/>
      <c r="IQ19" s="70"/>
      <c r="IR19" s="71"/>
      <c r="IS19" s="62" t="n">
        <v>1</v>
      </c>
      <c r="IT19" s="71"/>
      <c r="IU19" s="72"/>
      <c r="IV19" s="73"/>
      <c r="IW19" s="69"/>
      <c r="IX19" s="70"/>
      <c r="IY19" s="71"/>
      <c r="IZ19" s="62" t="n">
        <v>1</v>
      </c>
      <c r="JA19" s="71"/>
      <c r="JB19" s="72"/>
      <c r="JC19" s="73"/>
      <c r="JD19" s="67" t="n">
        <v>4</v>
      </c>
      <c r="JE19" s="69"/>
      <c r="JF19" s="70"/>
      <c r="JG19" s="71"/>
      <c r="JH19" s="62" t="n">
        <v>1</v>
      </c>
      <c r="JI19" s="71"/>
      <c r="JJ19" s="72"/>
      <c r="JK19" s="73"/>
      <c r="JL19" s="69"/>
      <c r="JM19" s="70"/>
      <c r="JN19" s="71"/>
      <c r="JO19" s="62" t="n">
        <v>1</v>
      </c>
      <c r="JP19" s="71"/>
      <c r="JQ19" s="72"/>
      <c r="JR19" s="73"/>
      <c r="JS19" s="66" t="n">
        <f aca="false">(IP19+IW19+JE19+JL19)*2.8+(IQ19+IX19+JF19+JM19)*5+(IR19+IY19+JG19+JN19)*7.5+(IS19+IZ19+JH19+JO19)*5.5+(IT19+JA19+JI19+JP19)*9+(IU19+JB19+JJ19+JQ19)*7.5+(IV19+JC19+JK19+JR19)*6.5+JD19*2</f>
        <v>30</v>
      </c>
      <c r="JT19" s="69"/>
      <c r="JU19" s="70"/>
      <c r="JV19" s="71"/>
      <c r="JW19" s="62" t="n">
        <v>1</v>
      </c>
      <c r="JX19" s="71"/>
      <c r="JY19" s="72"/>
      <c r="JZ19" s="73"/>
      <c r="KA19" s="69"/>
      <c r="KB19" s="70"/>
      <c r="KC19" s="71"/>
      <c r="KD19" s="62" t="n">
        <v>1</v>
      </c>
      <c r="KE19" s="71"/>
      <c r="KF19" s="72"/>
      <c r="KG19" s="73"/>
      <c r="KH19" s="67" t="n">
        <v>4</v>
      </c>
      <c r="KI19" s="69"/>
      <c r="KJ19" s="70"/>
      <c r="KK19" s="71"/>
      <c r="KL19" s="62" t="n">
        <v>1</v>
      </c>
      <c r="KM19" s="71"/>
      <c r="KN19" s="72"/>
      <c r="KO19" s="73"/>
      <c r="KP19" s="69"/>
      <c r="KQ19" s="70"/>
      <c r="KR19" s="71"/>
      <c r="KS19" s="62" t="n">
        <v>1</v>
      </c>
      <c r="KT19" s="71"/>
      <c r="KU19" s="72"/>
      <c r="KV19" s="73"/>
      <c r="KW19" s="69"/>
      <c r="KX19" s="70"/>
      <c r="KY19" s="71"/>
      <c r="KZ19" s="62" t="n">
        <v>1</v>
      </c>
      <c r="LA19" s="71"/>
      <c r="LB19" s="72"/>
      <c r="LC19" s="73"/>
      <c r="LD19" s="66" t="n">
        <f aca="false">(JT19+KA19+KI19+KP19+KW19)*2.8+(JU19+KB19+KJ19+KQ19+KX19)*5+(JV19+KC19+KK19+KR19+KY19)*7.5+(JW19+KD19+KL19+KS19+KZ19)*5.5+(JX19+KE19+KM19+KT19+LA19)*9+(JY19+KF19+KN19+KU19+LB19)*7.5+(JZ19+KG19+KO19+KV19+LC19)*6.5+KH19*2</f>
        <v>35.5</v>
      </c>
      <c r="LE19" s="69"/>
      <c r="LF19" s="70"/>
      <c r="LG19" s="71"/>
      <c r="LH19" s="62" t="n">
        <v>1</v>
      </c>
      <c r="LI19" s="71"/>
      <c r="LJ19" s="72"/>
      <c r="LK19" s="73"/>
      <c r="LL19" s="69"/>
      <c r="LM19" s="70"/>
      <c r="LN19" s="71"/>
      <c r="LO19" s="62" t="n">
        <v>1</v>
      </c>
      <c r="LP19" s="71"/>
      <c r="LQ19" s="72"/>
      <c r="LR19" s="73"/>
      <c r="LS19" s="67" t="n">
        <v>4</v>
      </c>
      <c r="LT19" s="69"/>
      <c r="LU19" s="70"/>
      <c r="LV19" s="71"/>
      <c r="LW19" s="62" t="n">
        <v>1</v>
      </c>
      <c r="LX19" s="71"/>
      <c r="LY19" s="72"/>
      <c r="LZ19" s="73"/>
      <c r="MA19" s="69"/>
      <c r="MB19" s="70"/>
      <c r="MC19" s="71"/>
      <c r="MD19" s="62" t="n">
        <v>1</v>
      </c>
      <c r="ME19" s="71"/>
      <c r="MF19" s="72"/>
      <c r="MG19" s="73"/>
      <c r="MH19" s="66" t="n">
        <f aca="false">(LE19+LL19+LT19+MA19)*2.8+(LF19+LM19+LU19+MB19)*5+(LG19+LN19+LV19+MC19)*7.5+(LH19+LO19+LW19+MD19)*5.5+(LI19+LP19+LX19+ME19)*9+(LJ19+LQ19+LY19+MF19)*7.5+(LK19+LR19+LZ19+MG19)*6.5+LS19*2</f>
        <v>30</v>
      </c>
      <c r="MI19" s="68" t="n">
        <f aca="false">AM19+BQ19+CN19+DR19+EV19+FZ19+HK19+IO19+JS19+LD19+MH19</f>
        <v>341</v>
      </c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58" t="s">
        <v>77</v>
      </c>
      <c r="B20" s="58" t="s">
        <v>31</v>
      </c>
      <c r="C20" s="69"/>
      <c r="D20" s="70" t="n">
        <v>1</v>
      </c>
      <c r="E20" s="71"/>
      <c r="F20" s="62"/>
      <c r="G20" s="71"/>
      <c r="H20" s="72"/>
      <c r="I20" s="73"/>
      <c r="J20" s="69"/>
      <c r="K20" s="70"/>
      <c r="L20" s="71"/>
      <c r="M20" s="62"/>
      <c r="N20" s="71"/>
      <c r="O20" s="72"/>
      <c r="P20" s="73"/>
      <c r="Q20" s="74"/>
      <c r="R20" s="69"/>
      <c r="S20" s="70" t="n">
        <v>1</v>
      </c>
      <c r="T20" s="71"/>
      <c r="U20" s="62"/>
      <c r="V20" s="71"/>
      <c r="W20" s="72"/>
      <c r="X20" s="73"/>
      <c r="Y20" s="69"/>
      <c r="Z20" s="70"/>
      <c r="AA20" s="71"/>
      <c r="AB20" s="62"/>
      <c r="AC20" s="71"/>
      <c r="AD20" s="72"/>
      <c r="AE20" s="73"/>
      <c r="AF20" s="69"/>
      <c r="AG20" s="70" t="n">
        <v>1</v>
      </c>
      <c r="AH20" s="71"/>
      <c r="AI20" s="62"/>
      <c r="AJ20" s="71"/>
      <c r="AK20" s="72"/>
      <c r="AL20" s="73"/>
      <c r="AM20" s="66" t="n">
        <f aca="false">(C20+J20+R20+Y20+AF20)*2.8+(D20+K20+S20+Z20+AG20)*5+(E20+L20+T20+AA20+AH20)*7.5+(F20+M20+U20+AB20+AI20)*5.5+(G20+N20+V20+AC20+AJ20)*9+(H20+O20+W20+AD20+AK20)*7.5+(I20+P20+X20+AE20+AL20)*6.5+Q20*2</f>
        <v>15</v>
      </c>
      <c r="AN20" s="69"/>
      <c r="AO20" s="70"/>
      <c r="AP20" s="71"/>
      <c r="AQ20" s="62"/>
      <c r="AR20" s="71"/>
      <c r="AS20" s="72"/>
      <c r="AT20" s="73"/>
      <c r="AU20" s="74"/>
      <c r="AV20" s="69"/>
      <c r="AW20" s="70" t="n">
        <v>1</v>
      </c>
      <c r="AX20" s="71"/>
      <c r="AY20" s="62"/>
      <c r="AZ20" s="71"/>
      <c r="BA20" s="72"/>
      <c r="BB20" s="73"/>
      <c r="BC20" s="69"/>
      <c r="BD20" s="70"/>
      <c r="BE20" s="71"/>
      <c r="BF20" s="62"/>
      <c r="BG20" s="71"/>
      <c r="BH20" s="72"/>
      <c r="BI20" s="73"/>
      <c r="BJ20" s="69"/>
      <c r="BK20" s="70" t="n">
        <v>1</v>
      </c>
      <c r="BL20" s="71"/>
      <c r="BM20" s="62"/>
      <c r="BN20" s="71"/>
      <c r="BO20" s="72"/>
      <c r="BP20" s="73"/>
      <c r="BQ20" s="66" t="n">
        <f aca="false">(AN20+AV20+BC20+BJ20)*2.8+(AO20+AW20+BD20+BK20)*5+(AP20+AX20+BE20+BL20)*7.5+(AQ20+AY20+BF20+BM20)*5.5+(AR20+AZ20+BG20+BN20)*9+(AS20+BA20+BH20+BO20)*7.5+(AT20+BB20+BI20+BP20)*6.5+AU20*2</f>
        <v>10</v>
      </c>
      <c r="BR20" s="69"/>
      <c r="BS20" s="70" t="n">
        <v>1</v>
      </c>
      <c r="BT20" s="71"/>
      <c r="BU20" s="62"/>
      <c r="BV20" s="71"/>
      <c r="BW20" s="72"/>
      <c r="BX20" s="73"/>
      <c r="BY20" s="74"/>
      <c r="BZ20" s="69"/>
      <c r="CA20" s="70" t="n">
        <v>1</v>
      </c>
      <c r="CB20" s="71"/>
      <c r="CC20" s="62"/>
      <c r="CD20" s="71"/>
      <c r="CE20" s="72"/>
      <c r="CF20" s="73"/>
      <c r="CG20" s="69"/>
      <c r="CH20" s="70"/>
      <c r="CI20" s="71"/>
      <c r="CJ20" s="62"/>
      <c r="CK20" s="71"/>
      <c r="CL20" s="72"/>
      <c r="CM20" s="73"/>
      <c r="CN20" s="66" t="n">
        <f aca="false">(BR20+BZ20+CG20)*2.8+(BS20+CA20+CH20)*5+(BT20+CB20+CI20)*7.5+(BU20+CC20+CJ20)*5.5+(BV20+CD20+CK20)*9+(BW20+CE20+CL20)*7.5+(BX20+CF20+CM20)*6.5+BY20*2</f>
        <v>10</v>
      </c>
      <c r="CO20" s="69"/>
      <c r="CP20" s="70" t="n">
        <v>1</v>
      </c>
      <c r="CQ20" s="71"/>
      <c r="CR20" s="62"/>
      <c r="CS20" s="71"/>
      <c r="CT20" s="72"/>
      <c r="CU20" s="73"/>
      <c r="CV20" s="74"/>
      <c r="CW20" s="69"/>
      <c r="CX20" s="70"/>
      <c r="CY20" s="71"/>
      <c r="CZ20" s="62"/>
      <c r="DA20" s="71"/>
      <c r="DB20" s="72"/>
      <c r="DC20" s="73"/>
      <c r="DD20" s="69"/>
      <c r="DE20" s="70" t="n">
        <v>1</v>
      </c>
      <c r="DF20" s="71"/>
      <c r="DG20" s="62"/>
      <c r="DH20" s="71"/>
      <c r="DI20" s="72"/>
      <c r="DJ20" s="73"/>
      <c r="DK20" s="69"/>
      <c r="DL20" s="70"/>
      <c r="DM20" s="71"/>
      <c r="DN20" s="62"/>
      <c r="DO20" s="71"/>
      <c r="DP20" s="72"/>
      <c r="DQ20" s="73"/>
      <c r="DR20" s="66" t="n">
        <f aca="false">(CO20+CW20+DD20+DK20)*2.8+(CP20+CX20+DE20+DL20)*5+(CQ20+CY20+DF20+DM20)*7.5+(CR20+CZ20+DG20+DN20)*5.5+(CS20+DA20+DH20+DO20)*9+(CT20+DB20+DI20+DP20)*7.5+(CU20+DC20+DJ20+DQ20)*6.5+CV20*2</f>
        <v>10</v>
      </c>
      <c r="DS20" s="69"/>
      <c r="DT20" s="70" t="n">
        <v>1</v>
      </c>
      <c r="DU20" s="71"/>
      <c r="DV20" s="62"/>
      <c r="DW20" s="71"/>
      <c r="DX20" s="72"/>
      <c r="DY20" s="73"/>
      <c r="DZ20" s="69"/>
      <c r="EA20" s="70"/>
      <c r="EB20" s="71"/>
      <c r="EC20" s="62"/>
      <c r="ED20" s="71"/>
      <c r="EE20" s="72"/>
      <c r="EF20" s="73"/>
      <c r="EG20" s="74"/>
      <c r="EH20" s="69"/>
      <c r="EI20" s="70" t="n">
        <v>1</v>
      </c>
      <c r="EJ20" s="71"/>
      <c r="EK20" s="62"/>
      <c r="EL20" s="71"/>
      <c r="EM20" s="72"/>
      <c r="EN20" s="73"/>
      <c r="EO20" s="69"/>
      <c r="EP20" s="70"/>
      <c r="EQ20" s="71"/>
      <c r="ER20" s="62"/>
      <c r="ES20" s="71"/>
      <c r="ET20" s="72"/>
      <c r="EU20" s="73"/>
      <c r="EV20" s="66" t="n">
        <f aca="false">(DS20+DZ20+EH20+EO20)*2.8+(DT20+EA20+EI20+EP20)*5+(DU20+EB20+EJ20+EQ20)*7.5+(DV20+EC20+EK20+ER20)*5.5+(DW20+ED20+EL20+ES20)*9+(DX20+EE20+EM20+ET20)*7.5+(DY20+EF20+EN20+EU20)*6.5+EG20*2</f>
        <v>10</v>
      </c>
      <c r="EW20" s="69"/>
      <c r="EX20" s="70" t="n">
        <v>1</v>
      </c>
      <c r="EY20" s="71"/>
      <c r="EZ20" s="62"/>
      <c r="FA20" s="71"/>
      <c r="FB20" s="72"/>
      <c r="FC20" s="73"/>
      <c r="FD20" s="69"/>
      <c r="FE20" s="70"/>
      <c r="FF20" s="71"/>
      <c r="FG20" s="62"/>
      <c r="FH20" s="71"/>
      <c r="FI20" s="72"/>
      <c r="FJ20" s="73"/>
      <c r="FK20" s="74"/>
      <c r="FL20" s="69"/>
      <c r="FM20" s="70" t="n">
        <v>1</v>
      </c>
      <c r="FN20" s="71"/>
      <c r="FO20" s="62"/>
      <c r="FP20" s="71"/>
      <c r="FQ20" s="72"/>
      <c r="FR20" s="73"/>
      <c r="FS20" s="69"/>
      <c r="FT20" s="70"/>
      <c r="FU20" s="71"/>
      <c r="FV20" s="62"/>
      <c r="FW20" s="71"/>
      <c r="FX20" s="72"/>
      <c r="FY20" s="73"/>
      <c r="FZ20" s="66" t="n">
        <f aca="false">(EW20+FD20+FL20+FS20)*2.8+(EX20+FE20+FM20+FT20)*5+(EY20+FF20+FN20+FU20)*7.5+(EZ20+FG20+FO20+FV20)*5.5+(FA20+FH20+FP20+FW20)*9+(FB20+FI20+FQ20+FX20)*7.5+(FC20+FJ20+FR20+FY20)*6.5+FK20*2</f>
        <v>10</v>
      </c>
      <c r="GA20" s="69"/>
      <c r="GB20" s="70" t="n">
        <v>1</v>
      </c>
      <c r="GC20" s="71"/>
      <c r="GD20" s="62"/>
      <c r="GE20" s="71"/>
      <c r="GF20" s="72"/>
      <c r="GG20" s="73"/>
      <c r="GH20" s="69"/>
      <c r="GI20" s="70"/>
      <c r="GJ20" s="71"/>
      <c r="GK20" s="62"/>
      <c r="GL20" s="71"/>
      <c r="GM20" s="72"/>
      <c r="GN20" s="73"/>
      <c r="GO20" s="74"/>
      <c r="GP20" s="69"/>
      <c r="GQ20" s="70" t="n">
        <v>1</v>
      </c>
      <c r="GR20" s="71"/>
      <c r="GS20" s="62"/>
      <c r="GT20" s="71"/>
      <c r="GU20" s="72"/>
      <c r="GV20" s="73"/>
      <c r="GW20" s="69"/>
      <c r="GX20" s="70"/>
      <c r="GY20" s="71"/>
      <c r="GZ20" s="62"/>
      <c r="HA20" s="71"/>
      <c r="HB20" s="72"/>
      <c r="HC20" s="73"/>
      <c r="HD20" s="69"/>
      <c r="HE20" s="70" t="n">
        <v>1</v>
      </c>
      <c r="HF20" s="71"/>
      <c r="HG20" s="62"/>
      <c r="HH20" s="71"/>
      <c r="HI20" s="72"/>
      <c r="HJ20" s="73"/>
      <c r="HK20" s="66" t="n">
        <f aca="false">(GA20+GH20+GP20+GW20+HD20)*2.8+(GB20+GI20+GQ20+GX20+HE20)*5+(GC20+GJ20+GR20+GY20+HF20)*7.5+(GD20+GK20+GS20+GZ20+HG20)*5.5+(GE20+GL20+GT20+HA20+HH20)*9+(GF20+GM20+GU20+HB20+HI20)*7.5+(GG20+GN20+GV20+HC20+HJ20)*6.5+GO20*2</f>
        <v>15</v>
      </c>
      <c r="HL20" s="69"/>
      <c r="HM20" s="70"/>
      <c r="HN20" s="71"/>
      <c r="HO20" s="62"/>
      <c r="HP20" s="71"/>
      <c r="HQ20" s="72"/>
      <c r="HR20" s="73"/>
      <c r="HS20" s="74"/>
      <c r="HT20" s="69"/>
      <c r="HU20" s="70" t="n">
        <v>1</v>
      </c>
      <c r="HV20" s="71"/>
      <c r="HW20" s="62"/>
      <c r="HX20" s="71"/>
      <c r="HY20" s="72"/>
      <c r="HZ20" s="73"/>
      <c r="IA20" s="69"/>
      <c r="IB20" s="70"/>
      <c r="IC20" s="71"/>
      <c r="ID20" s="62"/>
      <c r="IE20" s="71"/>
      <c r="IF20" s="72"/>
      <c r="IG20" s="73"/>
      <c r="IH20" s="69"/>
      <c r="II20" s="70" t="n">
        <v>1</v>
      </c>
      <c r="IJ20" s="71"/>
      <c r="IK20" s="62"/>
      <c r="IL20" s="71"/>
      <c r="IM20" s="72"/>
      <c r="IN20" s="73"/>
      <c r="IO20" s="66" t="n">
        <f aca="false">(HL20+HT20+IA20+IH20)*2.8+(HM20+HU20+IB20+II20)*5+(HN20+HV20+IC20+IJ20)*7.5+(HO20+HW20+ID20+IK20)*5.5+(HP20+HX20+IE20+IL20)*9+(HQ20+HY20+IF20+IM20)*7.5+(HR20+HZ20+IG20+IN20)*6.5+HS20*2</f>
        <v>10</v>
      </c>
      <c r="IP20" s="69"/>
      <c r="IQ20" s="70"/>
      <c r="IR20" s="71"/>
      <c r="IS20" s="62"/>
      <c r="IT20" s="71"/>
      <c r="IU20" s="72"/>
      <c r="IV20" s="73"/>
      <c r="IW20" s="69"/>
      <c r="IX20" s="70" t="n">
        <v>1</v>
      </c>
      <c r="IY20" s="71"/>
      <c r="IZ20" s="62"/>
      <c r="JA20" s="71"/>
      <c r="JB20" s="72"/>
      <c r="JC20" s="73"/>
      <c r="JD20" s="67"/>
      <c r="JE20" s="69"/>
      <c r="JF20" s="70"/>
      <c r="JG20" s="71"/>
      <c r="JH20" s="62"/>
      <c r="JI20" s="71"/>
      <c r="JJ20" s="72"/>
      <c r="JK20" s="73"/>
      <c r="JL20" s="69"/>
      <c r="JM20" s="70" t="n">
        <v>1</v>
      </c>
      <c r="JN20" s="71"/>
      <c r="JO20" s="62"/>
      <c r="JP20" s="71"/>
      <c r="JQ20" s="72"/>
      <c r="JR20" s="73"/>
      <c r="JS20" s="66" t="n">
        <f aca="false">(IP20+IW20+JE20+JL20)*2.8+(IQ20+IX20+JF20+JM20)*5+(IR20+IY20+JG20+JN20)*7.5+(IS20+IZ20+JH20+JO20)*5.5+(IT20+JA20+JI20+JP20)*9+(IU20+JB20+JJ20+JQ20)*7.5+(IV20+JC20+JK20+JR20)*6.5+JD20*2</f>
        <v>10</v>
      </c>
      <c r="JT20" s="69"/>
      <c r="JU20" s="70"/>
      <c r="JV20" s="71"/>
      <c r="JW20" s="62"/>
      <c r="JX20" s="71"/>
      <c r="JY20" s="72"/>
      <c r="JZ20" s="73"/>
      <c r="KA20" s="69"/>
      <c r="KB20" s="70" t="n">
        <v>1</v>
      </c>
      <c r="KC20" s="71"/>
      <c r="KD20" s="62"/>
      <c r="KE20" s="71"/>
      <c r="KF20" s="72"/>
      <c r="KG20" s="73"/>
      <c r="KH20" s="67"/>
      <c r="KI20" s="69"/>
      <c r="KJ20" s="70"/>
      <c r="KK20" s="71"/>
      <c r="KL20" s="62"/>
      <c r="KM20" s="71"/>
      <c r="KN20" s="72"/>
      <c r="KO20" s="73"/>
      <c r="KP20" s="69"/>
      <c r="KQ20" s="70" t="n">
        <v>1</v>
      </c>
      <c r="KR20" s="71"/>
      <c r="KS20" s="62"/>
      <c r="KT20" s="71"/>
      <c r="KU20" s="72"/>
      <c r="KV20" s="73"/>
      <c r="KW20" s="69"/>
      <c r="KX20" s="70"/>
      <c r="KY20" s="71"/>
      <c r="KZ20" s="62"/>
      <c r="LA20" s="71"/>
      <c r="LB20" s="72"/>
      <c r="LC20" s="73"/>
      <c r="LD20" s="66" t="n">
        <f aca="false">(JT20+KA20+KI20+KP20+KW20)*2.8+(JU20+KB20+KJ20+KQ20+KX20)*5+(JV20+KC20+KK20+KR20+KY20)*7.5+(JW20+KD20+KL20+KS20+KZ20)*5.5+(JX20+KE20+KM20+KT20+LA20)*9+(JY20+KF20+KN20+KU20+LB20)*7.5+(JZ20+KG20+KO20+KV20+LC20)*6.5+KH20*2</f>
        <v>10</v>
      </c>
      <c r="LE20" s="69"/>
      <c r="LF20" s="70" t="n">
        <v>1</v>
      </c>
      <c r="LG20" s="71"/>
      <c r="LH20" s="62"/>
      <c r="LI20" s="71"/>
      <c r="LJ20" s="72"/>
      <c r="LK20" s="73"/>
      <c r="LL20" s="69"/>
      <c r="LM20" s="70"/>
      <c r="LN20" s="71"/>
      <c r="LO20" s="62"/>
      <c r="LP20" s="71"/>
      <c r="LQ20" s="72"/>
      <c r="LR20" s="73"/>
      <c r="LS20" s="67"/>
      <c r="LT20" s="69"/>
      <c r="LU20" s="70" t="n">
        <v>1</v>
      </c>
      <c r="LV20" s="71"/>
      <c r="LW20" s="62"/>
      <c r="LX20" s="71"/>
      <c r="LY20" s="72"/>
      <c r="LZ20" s="73"/>
      <c r="MA20" s="69"/>
      <c r="MB20" s="70"/>
      <c r="MC20" s="71"/>
      <c r="MD20" s="62"/>
      <c r="ME20" s="71"/>
      <c r="MF20" s="72"/>
      <c r="MG20" s="73"/>
      <c r="MH20" s="66" t="n">
        <f aca="false">(LE20+LL20+LT20+MA20)*2.8+(LF20+LM20+LU20+MB20)*5+(LG20+LN20+LV20+MC20)*7.5+(LH20+LO20+LW20+MD20)*5.5+(LI20+LP20+LX20+ME20)*9+(LJ20+LQ20+LY20+MF20)*7.5+(LK20+LR20+LZ20+MG20)*6.5+LS20*2</f>
        <v>10</v>
      </c>
      <c r="MI20" s="68" t="n">
        <f aca="false">AM20+BQ20+CN20+DR20+EV20+FZ20+HK20+IO20+JS20+LD20+MH20</f>
        <v>120</v>
      </c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58" t="s">
        <v>80</v>
      </c>
      <c r="B21" s="58" t="s">
        <v>40</v>
      </c>
      <c r="C21" s="69"/>
      <c r="D21" s="70" t="n">
        <v>2</v>
      </c>
      <c r="E21" s="71"/>
      <c r="F21" s="62" t="n">
        <v>1</v>
      </c>
      <c r="G21" s="71"/>
      <c r="H21" s="72"/>
      <c r="I21" s="73"/>
      <c r="J21" s="69"/>
      <c r="K21" s="70" t="n">
        <v>2</v>
      </c>
      <c r="L21" s="71"/>
      <c r="M21" s="62" t="n">
        <v>1</v>
      </c>
      <c r="N21" s="71"/>
      <c r="O21" s="72"/>
      <c r="P21" s="73"/>
      <c r="Q21" s="74" t="n">
        <v>4</v>
      </c>
      <c r="R21" s="69"/>
      <c r="S21" s="70" t="n">
        <v>2</v>
      </c>
      <c r="T21" s="71"/>
      <c r="U21" s="62" t="n">
        <v>1</v>
      </c>
      <c r="V21" s="71"/>
      <c r="W21" s="72"/>
      <c r="X21" s="73"/>
      <c r="Y21" s="69"/>
      <c r="Z21" s="70" t="n">
        <v>2</v>
      </c>
      <c r="AA21" s="71"/>
      <c r="AB21" s="62" t="n">
        <v>1</v>
      </c>
      <c r="AC21" s="71"/>
      <c r="AD21" s="72"/>
      <c r="AE21" s="73"/>
      <c r="AF21" s="69"/>
      <c r="AG21" s="70" t="n">
        <v>2</v>
      </c>
      <c r="AH21" s="71"/>
      <c r="AI21" s="62" t="n">
        <v>1</v>
      </c>
      <c r="AJ21" s="71"/>
      <c r="AK21" s="72"/>
      <c r="AL21" s="73"/>
      <c r="AM21" s="66" t="n">
        <f aca="false">(C21+J21+R21+Y21+AF21)*2.8+(D21+K21+S21+Z21+AG21)*5+(E21+L21+T21+AA21+AH21)*7.5+(F21+M21+U21+AB21+AI21)*5.5+(G21+N21+V21+AC21+AJ21)*9+(H21+O21+W21+AD21+AK21)*7.5+(I21+P21+X21+AE21+AL21)*6.5+Q21*2</f>
        <v>85.5</v>
      </c>
      <c r="AN21" s="69"/>
      <c r="AO21" s="70" t="n">
        <v>2</v>
      </c>
      <c r="AP21" s="71"/>
      <c r="AQ21" s="62" t="n">
        <v>1</v>
      </c>
      <c r="AR21" s="71"/>
      <c r="AS21" s="72"/>
      <c r="AT21" s="73"/>
      <c r="AU21" s="74" t="n">
        <v>4</v>
      </c>
      <c r="AV21" s="69"/>
      <c r="AW21" s="70" t="n">
        <v>2</v>
      </c>
      <c r="AX21" s="71"/>
      <c r="AY21" s="62" t="n">
        <v>1</v>
      </c>
      <c r="AZ21" s="71"/>
      <c r="BA21" s="72"/>
      <c r="BB21" s="73"/>
      <c r="BC21" s="69"/>
      <c r="BD21" s="70" t="n">
        <v>2</v>
      </c>
      <c r="BE21" s="71"/>
      <c r="BF21" s="62" t="n">
        <v>1</v>
      </c>
      <c r="BG21" s="71"/>
      <c r="BH21" s="72"/>
      <c r="BI21" s="73"/>
      <c r="BJ21" s="69"/>
      <c r="BK21" s="70" t="n">
        <v>2</v>
      </c>
      <c r="BL21" s="71"/>
      <c r="BM21" s="62" t="n">
        <v>1</v>
      </c>
      <c r="BN21" s="71"/>
      <c r="BO21" s="72"/>
      <c r="BP21" s="73"/>
      <c r="BQ21" s="66" t="n">
        <f aca="false">(AN21+AV21+BC21+BJ21)*2.8+(AO21+AW21+BD21+BK21)*5+(AP21+AX21+BE21+BL21)*7.5+(AQ21+AY21+BF21+BM21)*5.5+(AR21+AZ21+BG21+BN21)*9+(AS21+BA21+BH21+BO21)*7.5+(AT21+BB21+BI21+BP21)*6.5+AU21*2</f>
        <v>70</v>
      </c>
      <c r="BR21" s="69"/>
      <c r="BS21" s="70" t="n">
        <v>2</v>
      </c>
      <c r="BT21" s="71"/>
      <c r="BU21" s="62" t="n">
        <v>1</v>
      </c>
      <c r="BV21" s="71"/>
      <c r="BW21" s="72"/>
      <c r="BX21" s="73"/>
      <c r="BY21" s="74" t="n">
        <v>4</v>
      </c>
      <c r="BZ21" s="69"/>
      <c r="CA21" s="70" t="n">
        <v>2</v>
      </c>
      <c r="CB21" s="71"/>
      <c r="CC21" s="62" t="n">
        <v>1</v>
      </c>
      <c r="CD21" s="71"/>
      <c r="CE21" s="72"/>
      <c r="CF21" s="73"/>
      <c r="CG21" s="69"/>
      <c r="CH21" s="70" t="n">
        <v>2</v>
      </c>
      <c r="CI21" s="71"/>
      <c r="CJ21" s="62" t="n">
        <v>1</v>
      </c>
      <c r="CK21" s="71"/>
      <c r="CL21" s="72"/>
      <c r="CM21" s="73"/>
      <c r="CN21" s="66" t="n">
        <f aca="false">(BR21+BZ21+CG21)*2.8+(BS21+CA21+CH21)*5+(BT21+CB21+CI21)*7.5+(BU21+CC21+CJ21)*5.5+(BV21+CD21+CK21)*9+(BW21+CE21+CL21)*7.5+(BX21+CF21+CM21)*6.5+BY21*2</f>
        <v>54.5</v>
      </c>
      <c r="CO21" s="69"/>
      <c r="CP21" s="70" t="n">
        <v>2</v>
      </c>
      <c r="CQ21" s="71"/>
      <c r="CR21" s="62" t="n">
        <v>1</v>
      </c>
      <c r="CS21" s="71"/>
      <c r="CT21" s="72"/>
      <c r="CU21" s="73"/>
      <c r="CV21" s="74" t="n">
        <v>4</v>
      </c>
      <c r="CW21" s="69"/>
      <c r="CX21" s="70" t="n">
        <v>2</v>
      </c>
      <c r="CY21" s="71"/>
      <c r="CZ21" s="62" t="n">
        <v>1</v>
      </c>
      <c r="DA21" s="71"/>
      <c r="DB21" s="72"/>
      <c r="DC21" s="73"/>
      <c r="DD21" s="69"/>
      <c r="DE21" s="70" t="n">
        <v>2</v>
      </c>
      <c r="DF21" s="71"/>
      <c r="DG21" s="62" t="n">
        <v>1</v>
      </c>
      <c r="DH21" s="71"/>
      <c r="DI21" s="72"/>
      <c r="DJ21" s="73"/>
      <c r="DK21" s="69"/>
      <c r="DL21" s="70" t="n">
        <v>2</v>
      </c>
      <c r="DM21" s="71"/>
      <c r="DN21" s="62" t="n">
        <v>1</v>
      </c>
      <c r="DO21" s="71"/>
      <c r="DP21" s="72"/>
      <c r="DQ21" s="73"/>
      <c r="DR21" s="66" t="n">
        <f aca="false">(CO21+CW21+DD21+DK21)*2.8+(CP21+CX21+DE21+DL21)*5+(CQ21+CY21+DF21+DM21)*7.5+(CR21+CZ21+DG21+DN21)*5.5+(CS21+DA21+DH21+DO21)*9+(CT21+DB21+DI21+DP21)*7.5+(CU21+DC21+DJ21+DQ21)*6.5+CV21*2</f>
        <v>70</v>
      </c>
      <c r="DS21" s="69"/>
      <c r="DT21" s="70" t="n">
        <v>2</v>
      </c>
      <c r="DU21" s="71"/>
      <c r="DV21" s="62" t="n">
        <v>1</v>
      </c>
      <c r="DW21" s="71"/>
      <c r="DX21" s="72"/>
      <c r="DY21" s="73"/>
      <c r="DZ21" s="69"/>
      <c r="EA21" s="70" t="n">
        <v>2</v>
      </c>
      <c r="EB21" s="71"/>
      <c r="EC21" s="62" t="n">
        <v>1</v>
      </c>
      <c r="ED21" s="71"/>
      <c r="EE21" s="72"/>
      <c r="EF21" s="73"/>
      <c r="EG21" s="74" t="n">
        <v>4</v>
      </c>
      <c r="EH21" s="69"/>
      <c r="EI21" s="70" t="n">
        <v>2</v>
      </c>
      <c r="EJ21" s="71"/>
      <c r="EK21" s="62" t="n">
        <v>1</v>
      </c>
      <c r="EL21" s="71"/>
      <c r="EM21" s="72"/>
      <c r="EN21" s="73"/>
      <c r="EO21" s="69"/>
      <c r="EP21" s="70" t="n">
        <v>2</v>
      </c>
      <c r="EQ21" s="71"/>
      <c r="ER21" s="62" t="n">
        <v>1</v>
      </c>
      <c r="ES21" s="71"/>
      <c r="ET21" s="72"/>
      <c r="EU21" s="73"/>
      <c r="EV21" s="66" t="n">
        <f aca="false">(DS21+DZ21+EH21+EO21)*2.8+(DT21+EA21+EI21+EP21)*5+(DU21+EB21+EJ21+EQ21)*7.5+(DV21+EC21+EK21+ER21)*5.5+(DW21+ED21+EL21+ES21)*9+(DX21+EE21+EM21+ET21)*7.5+(DY21+EF21+EN21+EU21)*6.5+EG21*2</f>
        <v>70</v>
      </c>
      <c r="EW21" s="69"/>
      <c r="EX21" s="70" t="n">
        <v>2</v>
      </c>
      <c r="EY21" s="71"/>
      <c r="EZ21" s="62" t="n">
        <v>1</v>
      </c>
      <c r="FA21" s="71"/>
      <c r="FB21" s="72"/>
      <c r="FC21" s="73"/>
      <c r="FD21" s="69"/>
      <c r="FE21" s="70" t="n">
        <v>2</v>
      </c>
      <c r="FF21" s="71"/>
      <c r="FG21" s="62" t="n">
        <v>1</v>
      </c>
      <c r="FH21" s="71"/>
      <c r="FI21" s="72"/>
      <c r="FJ21" s="73"/>
      <c r="FK21" s="74" t="n">
        <v>4</v>
      </c>
      <c r="FL21" s="69"/>
      <c r="FM21" s="70" t="n">
        <v>2</v>
      </c>
      <c r="FN21" s="71"/>
      <c r="FO21" s="62" t="n">
        <v>1</v>
      </c>
      <c r="FP21" s="71"/>
      <c r="FQ21" s="72"/>
      <c r="FR21" s="73"/>
      <c r="FS21" s="69"/>
      <c r="FT21" s="70" t="n">
        <v>2</v>
      </c>
      <c r="FU21" s="71"/>
      <c r="FV21" s="62" t="n">
        <v>1</v>
      </c>
      <c r="FW21" s="71"/>
      <c r="FX21" s="72"/>
      <c r="FY21" s="73"/>
      <c r="FZ21" s="66" t="n">
        <f aca="false">(EW21+FD21+FL21+FS21)*2.8+(EX21+FE21+FM21+FT21)*5+(EY21+FF21+FN21+FU21)*7.5+(EZ21+FG21+FO21+FV21)*5.5+(FA21+FH21+FP21+FW21)*9+(FB21+FI21+FQ21+FX21)*7.5+(FC21+FJ21+FR21+FY21)*6.5+FK21*2</f>
        <v>70</v>
      </c>
      <c r="GA21" s="69"/>
      <c r="GB21" s="70" t="n">
        <v>2</v>
      </c>
      <c r="GC21" s="71"/>
      <c r="GD21" s="62" t="n">
        <v>1</v>
      </c>
      <c r="GE21" s="71"/>
      <c r="GF21" s="72"/>
      <c r="GG21" s="73"/>
      <c r="GH21" s="69"/>
      <c r="GI21" s="70" t="n">
        <v>2</v>
      </c>
      <c r="GJ21" s="71"/>
      <c r="GK21" s="62" t="n">
        <v>1</v>
      </c>
      <c r="GL21" s="71"/>
      <c r="GM21" s="72"/>
      <c r="GN21" s="73"/>
      <c r="GO21" s="74" t="n">
        <v>4</v>
      </c>
      <c r="GP21" s="69"/>
      <c r="GQ21" s="70" t="n">
        <v>2</v>
      </c>
      <c r="GR21" s="71"/>
      <c r="GS21" s="62" t="n">
        <v>1</v>
      </c>
      <c r="GT21" s="71"/>
      <c r="GU21" s="72"/>
      <c r="GV21" s="73"/>
      <c r="GW21" s="69"/>
      <c r="GX21" s="70" t="n">
        <v>2</v>
      </c>
      <c r="GY21" s="71"/>
      <c r="GZ21" s="62" t="n">
        <v>1</v>
      </c>
      <c r="HA21" s="71"/>
      <c r="HB21" s="72"/>
      <c r="HC21" s="73"/>
      <c r="HD21" s="69"/>
      <c r="HE21" s="70" t="n">
        <v>2</v>
      </c>
      <c r="HF21" s="71"/>
      <c r="HG21" s="62" t="n">
        <v>1</v>
      </c>
      <c r="HH21" s="71"/>
      <c r="HI21" s="72"/>
      <c r="HJ21" s="73"/>
      <c r="HK21" s="66" t="n">
        <f aca="false">(GA21+GH21+GP21+GW21+HD21)*2.8+(GB21+GI21+GQ21+GX21+HE21)*5+(GC21+GJ21+GR21+GY21+HF21)*7.5+(GD21+GK21+GS21+GZ21+HG21)*5.5+(GE21+GL21+GT21+HA21+HH21)*9+(GF21+GM21+GU21+HB21+HI21)*7.5+(GG21+GN21+GV21+HC21+HJ21)*6.5+GO21*2</f>
        <v>85.5</v>
      </c>
      <c r="HL21" s="69"/>
      <c r="HM21" s="70" t="n">
        <v>2</v>
      </c>
      <c r="HN21" s="71"/>
      <c r="HO21" s="62" t="n">
        <v>1</v>
      </c>
      <c r="HP21" s="71"/>
      <c r="HQ21" s="72"/>
      <c r="HR21" s="73"/>
      <c r="HS21" s="74" t="n">
        <v>4</v>
      </c>
      <c r="HT21" s="69"/>
      <c r="HU21" s="70" t="n">
        <v>2</v>
      </c>
      <c r="HV21" s="71"/>
      <c r="HW21" s="62" t="n">
        <v>1</v>
      </c>
      <c r="HX21" s="71"/>
      <c r="HY21" s="72"/>
      <c r="HZ21" s="73"/>
      <c r="IA21" s="69"/>
      <c r="IB21" s="70" t="n">
        <v>2</v>
      </c>
      <c r="IC21" s="71"/>
      <c r="ID21" s="62" t="n">
        <v>1</v>
      </c>
      <c r="IE21" s="71"/>
      <c r="IF21" s="72"/>
      <c r="IG21" s="73"/>
      <c r="IH21" s="69"/>
      <c r="II21" s="70" t="n">
        <v>2</v>
      </c>
      <c r="IJ21" s="71"/>
      <c r="IK21" s="62" t="n">
        <v>1</v>
      </c>
      <c r="IL21" s="71"/>
      <c r="IM21" s="72"/>
      <c r="IN21" s="73"/>
      <c r="IO21" s="66" t="n">
        <f aca="false">(HL21+HT21+IA21+IH21)*2.8+(HM21+HU21+IB21+II21)*5+(HN21+HV21+IC21+IJ21)*7.5+(HO21+HW21+ID21+IK21)*5.5+(HP21+HX21+IE21+IL21)*9+(HQ21+HY21+IF21+IM21)*7.5+(HR21+HZ21+IG21+IN21)*6.5+HS21*2</f>
        <v>70</v>
      </c>
      <c r="IP21" s="69"/>
      <c r="IQ21" s="70" t="n">
        <v>2</v>
      </c>
      <c r="IR21" s="71"/>
      <c r="IS21" s="62" t="n">
        <v>1</v>
      </c>
      <c r="IT21" s="71"/>
      <c r="IU21" s="72"/>
      <c r="IV21" s="73"/>
      <c r="IW21" s="69"/>
      <c r="IX21" s="70" t="n">
        <v>2</v>
      </c>
      <c r="IY21" s="71"/>
      <c r="IZ21" s="62" t="n">
        <v>1</v>
      </c>
      <c r="JA21" s="71"/>
      <c r="JB21" s="72"/>
      <c r="JC21" s="73"/>
      <c r="JD21" s="67" t="n">
        <v>4</v>
      </c>
      <c r="JE21" s="69"/>
      <c r="JF21" s="70" t="n">
        <v>2</v>
      </c>
      <c r="JG21" s="71"/>
      <c r="JH21" s="62" t="n">
        <v>1</v>
      </c>
      <c r="JI21" s="71"/>
      <c r="JJ21" s="72"/>
      <c r="JK21" s="73"/>
      <c r="JL21" s="69"/>
      <c r="JM21" s="70" t="n">
        <v>2</v>
      </c>
      <c r="JN21" s="71"/>
      <c r="JO21" s="62" t="n">
        <v>1</v>
      </c>
      <c r="JP21" s="71"/>
      <c r="JQ21" s="72"/>
      <c r="JR21" s="73"/>
      <c r="JS21" s="66" t="n">
        <f aca="false">(IP21+IW21+JE21+JL21)*2.8+(IQ21+IX21+JF21+JM21)*5+(IR21+IY21+JG21+JN21)*7.5+(IS21+IZ21+JH21+JO21)*5.5+(IT21+JA21+JI21+JP21)*9+(IU21+JB21+JJ21+JQ21)*7.5+(IV21+JC21+JK21+JR21)*6.5+JD21*2</f>
        <v>70</v>
      </c>
      <c r="JT21" s="69"/>
      <c r="JU21" s="70" t="n">
        <v>2</v>
      </c>
      <c r="JV21" s="71"/>
      <c r="JW21" s="62" t="n">
        <v>1</v>
      </c>
      <c r="JX21" s="71"/>
      <c r="JY21" s="72"/>
      <c r="JZ21" s="73"/>
      <c r="KA21" s="69"/>
      <c r="KB21" s="70" t="n">
        <v>2</v>
      </c>
      <c r="KC21" s="71"/>
      <c r="KD21" s="62" t="n">
        <v>1</v>
      </c>
      <c r="KE21" s="71"/>
      <c r="KF21" s="72"/>
      <c r="KG21" s="73"/>
      <c r="KH21" s="67" t="n">
        <v>4</v>
      </c>
      <c r="KI21" s="69"/>
      <c r="KJ21" s="70" t="n">
        <v>2</v>
      </c>
      <c r="KK21" s="71"/>
      <c r="KL21" s="62" t="n">
        <v>1</v>
      </c>
      <c r="KM21" s="71"/>
      <c r="KN21" s="72"/>
      <c r="KO21" s="73"/>
      <c r="KP21" s="69"/>
      <c r="KQ21" s="70" t="n">
        <v>2</v>
      </c>
      <c r="KR21" s="71"/>
      <c r="KS21" s="62" t="n">
        <v>1</v>
      </c>
      <c r="KT21" s="71"/>
      <c r="KU21" s="72"/>
      <c r="KV21" s="73"/>
      <c r="KW21" s="69"/>
      <c r="KX21" s="70" t="n">
        <v>2</v>
      </c>
      <c r="KY21" s="71"/>
      <c r="KZ21" s="62" t="n">
        <v>1</v>
      </c>
      <c r="LA21" s="71"/>
      <c r="LB21" s="72"/>
      <c r="LC21" s="73"/>
      <c r="LD21" s="66" t="n">
        <f aca="false">(JT21+KA21+KI21+KP21+KW21)*2.8+(JU21+KB21+KJ21+KQ21+KX21)*5+(JV21+KC21+KK21+KR21+KY21)*7.5+(JW21+KD21+KL21+KS21+KZ21)*5.5+(JX21+KE21+KM21+KT21+LA21)*9+(JY21+KF21+KN21+KU21+LB21)*7.5+(JZ21+KG21+KO21+KV21+LC21)*6.5+KH21*2</f>
        <v>85.5</v>
      </c>
      <c r="LE21" s="69"/>
      <c r="LF21" s="70" t="n">
        <v>2</v>
      </c>
      <c r="LG21" s="71"/>
      <c r="LH21" s="62" t="n">
        <v>1</v>
      </c>
      <c r="LI21" s="71"/>
      <c r="LJ21" s="72"/>
      <c r="LK21" s="73"/>
      <c r="LL21" s="69"/>
      <c r="LM21" s="70" t="n">
        <v>2</v>
      </c>
      <c r="LN21" s="71"/>
      <c r="LO21" s="62" t="n">
        <v>1</v>
      </c>
      <c r="LP21" s="71"/>
      <c r="LQ21" s="72"/>
      <c r="LR21" s="73"/>
      <c r="LS21" s="67" t="n">
        <v>4</v>
      </c>
      <c r="LT21" s="69"/>
      <c r="LU21" s="70" t="n">
        <v>2</v>
      </c>
      <c r="LV21" s="71"/>
      <c r="LW21" s="62" t="n">
        <v>1</v>
      </c>
      <c r="LX21" s="71"/>
      <c r="LY21" s="72"/>
      <c r="LZ21" s="73"/>
      <c r="MA21" s="69"/>
      <c r="MB21" s="70" t="n">
        <v>2</v>
      </c>
      <c r="MC21" s="71"/>
      <c r="MD21" s="62" t="n">
        <v>1</v>
      </c>
      <c r="ME21" s="71"/>
      <c r="MF21" s="72"/>
      <c r="MG21" s="73"/>
      <c r="MH21" s="66" t="n">
        <f aca="false">(LE21+LL21+LT21+MA21)*2.8+(LF21+LM21+LU21+MB21)*5+(LG21+LN21+LV21+MC21)*7.5+(LH21+LO21+LW21+MD21)*5.5+(LI21+LP21+LX21+ME21)*9+(LJ21+LQ21+LY21+MF21)*7.5+(LK21+LR21+LZ21+MG21)*6.5+LS21*2</f>
        <v>70</v>
      </c>
      <c r="MI21" s="68" t="n">
        <f aca="false">AM21+BQ21+CN21+DR21+EV21+FZ21+HK21+IO21+JS21+LD21+MH21</f>
        <v>801</v>
      </c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58" t="s">
        <v>85</v>
      </c>
      <c r="B22" s="58" t="s">
        <v>31</v>
      </c>
      <c r="C22" s="69" t="n">
        <v>1</v>
      </c>
      <c r="D22" s="70"/>
      <c r="E22" s="71"/>
      <c r="F22" s="62"/>
      <c r="G22" s="71"/>
      <c r="H22" s="72"/>
      <c r="I22" s="73"/>
      <c r="J22" s="69"/>
      <c r="K22" s="70"/>
      <c r="L22" s="71"/>
      <c r="M22" s="62"/>
      <c r="N22" s="71"/>
      <c r="O22" s="72"/>
      <c r="P22" s="73"/>
      <c r="Q22" s="74" t="n">
        <v>1</v>
      </c>
      <c r="R22" s="69"/>
      <c r="S22" s="70"/>
      <c r="T22" s="71"/>
      <c r="U22" s="62"/>
      <c r="V22" s="71"/>
      <c r="W22" s="72"/>
      <c r="X22" s="73" t="n">
        <v>1</v>
      </c>
      <c r="Y22" s="69"/>
      <c r="Z22" s="70"/>
      <c r="AA22" s="71"/>
      <c r="AB22" s="62"/>
      <c r="AC22" s="71"/>
      <c r="AD22" s="72"/>
      <c r="AE22" s="73"/>
      <c r="AF22" s="69" t="n">
        <v>1</v>
      </c>
      <c r="AG22" s="70"/>
      <c r="AH22" s="71"/>
      <c r="AI22" s="62"/>
      <c r="AJ22" s="71"/>
      <c r="AK22" s="72"/>
      <c r="AL22" s="73"/>
      <c r="AM22" s="66" t="n">
        <f aca="false">(C22+J22+R22+Y22+AF22)*2.8+(D22+K22+S22+Z22+AG22)*5+(E22+L22+T22+AA22+AH22)*7.5+(F22+M22+U22+AB22+AI22)*5.5+(G22+N22+V22+AC22+AJ22)*9+(H22+O22+W22+AD22+AK22)*7.5+(I22+P22+X22+AE22+AL22)*6.5+Q22*2</f>
        <v>14.1</v>
      </c>
      <c r="AN22" s="69"/>
      <c r="AO22" s="70"/>
      <c r="AP22" s="71"/>
      <c r="AQ22" s="62"/>
      <c r="AR22" s="71"/>
      <c r="AS22" s="72"/>
      <c r="AT22" s="73" t="n">
        <v>1</v>
      </c>
      <c r="AU22" s="74"/>
      <c r="AV22" s="69"/>
      <c r="AW22" s="70"/>
      <c r="AX22" s="71"/>
      <c r="AY22" s="62"/>
      <c r="AZ22" s="71"/>
      <c r="BA22" s="72"/>
      <c r="BB22" s="73"/>
      <c r="BC22" s="69" t="n">
        <v>1</v>
      </c>
      <c r="BD22" s="70"/>
      <c r="BE22" s="71"/>
      <c r="BF22" s="62"/>
      <c r="BG22" s="71"/>
      <c r="BH22" s="72"/>
      <c r="BI22" s="73"/>
      <c r="BJ22" s="69"/>
      <c r="BK22" s="70"/>
      <c r="BL22" s="71"/>
      <c r="BM22" s="62"/>
      <c r="BN22" s="71"/>
      <c r="BO22" s="72"/>
      <c r="BP22" s="73"/>
      <c r="BQ22" s="66" t="n">
        <f aca="false">(AN22+AV22+BC22+BJ22)*2.8+(AO22+AW22+BD22+BK22)*5+(AP22+AX22+BE22+BL22)*7.5+(AQ22+AY22+BF22+BM22)*5.5+(AR22+AZ22+BG22+BN22)*9+(AS22+BA22+BH22+BO22)*7.5+(AT22+BB22+BI22+BP22)*6.5+AU22*2</f>
        <v>9.3</v>
      </c>
      <c r="BR22" s="69"/>
      <c r="BS22" s="70"/>
      <c r="BT22" s="71"/>
      <c r="BU22" s="62"/>
      <c r="BV22" s="71"/>
      <c r="BW22" s="72"/>
      <c r="BX22" s="73" t="n">
        <v>1</v>
      </c>
      <c r="BY22" s="74"/>
      <c r="BZ22" s="69"/>
      <c r="CA22" s="70"/>
      <c r="CB22" s="71"/>
      <c r="CC22" s="62"/>
      <c r="CD22" s="71"/>
      <c r="CE22" s="72"/>
      <c r="CF22" s="73"/>
      <c r="CG22" s="69" t="n">
        <v>1</v>
      </c>
      <c r="CH22" s="70"/>
      <c r="CI22" s="71"/>
      <c r="CJ22" s="62"/>
      <c r="CK22" s="71"/>
      <c r="CL22" s="72"/>
      <c r="CM22" s="73"/>
      <c r="CN22" s="66" t="n">
        <f aca="false">(BR22+BZ22+CG22)*2.8+(BS22+CA22+CH22)*5+(BT22+CB22+CI22)*7.5+(BU22+CC22+CJ22)*5.5+(BV22+CD22+CK22)*9+(BW22+CE22+CL22)*7.5+(BX22+CF22+CM22)*6.5+BY22*2</f>
        <v>9.3</v>
      </c>
      <c r="CO22" s="69"/>
      <c r="CP22" s="70"/>
      <c r="CQ22" s="71"/>
      <c r="CR22" s="62"/>
      <c r="CS22" s="71"/>
      <c r="CT22" s="72"/>
      <c r="CU22" s="73"/>
      <c r="CV22" s="74"/>
      <c r="CW22" s="69"/>
      <c r="CX22" s="70"/>
      <c r="CY22" s="71"/>
      <c r="CZ22" s="62"/>
      <c r="DA22" s="71"/>
      <c r="DB22" s="72"/>
      <c r="DC22" s="73" t="n">
        <v>1</v>
      </c>
      <c r="DD22" s="69"/>
      <c r="DE22" s="70"/>
      <c r="DF22" s="71"/>
      <c r="DG22" s="62"/>
      <c r="DH22" s="71"/>
      <c r="DI22" s="72"/>
      <c r="DJ22" s="73"/>
      <c r="DK22" s="69" t="n">
        <v>1</v>
      </c>
      <c r="DL22" s="70"/>
      <c r="DM22" s="71"/>
      <c r="DN22" s="62"/>
      <c r="DO22" s="71"/>
      <c r="DP22" s="72"/>
      <c r="DQ22" s="73"/>
      <c r="DR22" s="66" t="n">
        <f aca="false">(CO22+CW22+DD22+DK22)*2.8+(CP22+CX22+DE22+DL22)*5+(CQ22+CY22+DF22+DM22)*7.5+(CR22+CZ22+DG22+DN22)*5.5+(CS22+DA22+DH22+DO22)*9+(CT22+DB22+DI22+DP22)*7.5+(CU22+DC22+DJ22+DQ22)*6.5+CV22*2</f>
        <v>9.3</v>
      </c>
      <c r="DS22" s="69"/>
      <c r="DT22" s="70"/>
      <c r="DU22" s="71"/>
      <c r="DV22" s="62"/>
      <c r="DW22" s="71"/>
      <c r="DX22" s="72"/>
      <c r="DY22" s="73"/>
      <c r="DZ22" s="69" t="n">
        <v>1</v>
      </c>
      <c r="EA22" s="70"/>
      <c r="EB22" s="71"/>
      <c r="EC22" s="62"/>
      <c r="ED22" s="71"/>
      <c r="EE22" s="72"/>
      <c r="EF22" s="73"/>
      <c r="EG22" s="74"/>
      <c r="EH22" s="69"/>
      <c r="EI22" s="70"/>
      <c r="EJ22" s="71"/>
      <c r="EK22" s="62"/>
      <c r="EL22" s="71"/>
      <c r="EM22" s="72"/>
      <c r="EN22" s="73"/>
      <c r="EO22" s="69"/>
      <c r="EP22" s="70"/>
      <c r="EQ22" s="71"/>
      <c r="ER22" s="62"/>
      <c r="ES22" s="71"/>
      <c r="ET22" s="72"/>
      <c r="EU22" s="73" t="n">
        <v>1</v>
      </c>
      <c r="EV22" s="66" t="n">
        <f aca="false">(DS22+DZ22+EH22+EO22)*2.8+(DT22+EA22+EI22+EP22)*5+(DU22+EB22+EJ22+EQ22)*7.5+(DV22+EC22+EK22+ER22)*5.5+(DW22+ED22+EL22+ES22)*9+(DX22+EE22+EM22+ET22)*7.5+(DY22+EF22+EN22+EU22)*6.5+EG22*2</f>
        <v>9.3</v>
      </c>
      <c r="EW22" s="69"/>
      <c r="EX22" s="70"/>
      <c r="EY22" s="71"/>
      <c r="EZ22" s="62"/>
      <c r="FA22" s="71"/>
      <c r="FB22" s="72"/>
      <c r="FC22" s="73"/>
      <c r="FD22" s="69" t="n">
        <v>1</v>
      </c>
      <c r="FE22" s="70"/>
      <c r="FF22" s="71"/>
      <c r="FG22" s="62"/>
      <c r="FH22" s="71"/>
      <c r="FI22" s="72"/>
      <c r="FJ22" s="73"/>
      <c r="FK22" s="74"/>
      <c r="FL22" s="69"/>
      <c r="FM22" s="70"/>
      <c r="FN22" s="71"/>
      <c r="FO22" s="62"/>
      <c r="FP22" s="71"/>
      <c r="FQ22" s="72"/>
      <c r="FR22" s="73"/>
      <c r="FS22" s="69"/>
      <c r="FT22" s="70"/>
      <c r="FU22" s="71"/>
      <c r="FV22" s="62"/>
      <c r="FW22" s="71"/>
      <c r="FX22" s="72"/>
      <c r="FY22" s="73" t="n">
        <v>1</v>
      </c>
      <c r="FZ22" s="66" t="n">
        <f aca="false">(EW22+FD22+FL22+FS22)*2.8+(EX22+FE22+FM22+FT22)*5+(EY22+FF22+FN22+FU22)*7.5+(EZ22+FG22+FO22+FV22)*5.5+(FA22+FH22+FP22+FW22)*9+(FB22+FI22+FQ22+FX22)*7.5+(FC22+FJ22+FR22+FY22)*6.5+FK22*2</f>
        <v>9.3</v>
      </c>
      <c r="GA22" s="69"/>
      <c r="GB22" s="70"/>
      <c r="GC22" s="71"/>
      <c r="GD22" s="62"/>
      <c r="GE22" s="71"/>
      <c r="GF22" s="72"/>
      <c r="GG22" s="73"/>
      <c r="GH22" s="69" t="n">
        <v>1</v>
      </c>
      <c r="GI22" s="70"/>
      <c r="GJ22" s="71"/>
      <c r="GK22" s="62"/>
      <c r="GL22" s="71"/>
      <c r="GM22" s="72"/>
      <c r="GN22" s="73"/>
      <c r="GO22" s="74"/>
      <c r="GP22" s="69"/>
      <c r="GQ22" s="70"/>
      <c r="GR22" s="71"/>
      <c r="GS22" s="62"/>
      <c r="GT22" s="71"/>
      <c r="GU22" s="72"/>
      <c r="GV22" s="73"/>
      <c r="GW22" s="69"/>
      <c r="GX22" s="70"/>
      <c r="GY22" s="71"/>
      <c r="GZ22" s="62"/>
      <c r="HA22" s="71"/>
      <c r="HB22" s="72"/>
      <c r="HC22" s="73" t="n">
        <v>1</v>
      </c>
      <c r="HD22" s="69"/>
      <c r="HE22" s="70"/>
      <c r="HF22" s="71"/>
      <c r="HG22" s="62"/>
      <c r="HH22" s="71"/>
      <c r="HI22" s="72"/>
      <c r="HJ22" s="73"/>
      <c r="HK22" s="66" t="n">
        <f aca="false">(GA22+GH22+GP22+GW22+HD22)*2.8+(GB22+GI22+GQ22+GX22+HE22)*5+(GC22+GJ22+GR22+GY22+HF22)*7.5+(GD22+GK22+GS22+GZ22+HG22)*5.5+(GE22+GL22+GT22+HA22+HH22)*9+(GF22+GM22+GU22+HB22+HI22)*7.5+(GG22+GN22+GV22+HC22+HJ22)*6.5+GO22*2</f>
        <v>9.3</v>
      </c>
      <c r="HL22" s="69" t="n">
        <v>1</v>
      </c>
      <c r="HM22" s="70"/>
      <c r="HN22" s="71"/>
      <c r="HO22" s="62"/>
      <c r="HP22" s="71"/>
      <c r="HQ22" s="72"/>
      <c r="HR22" s="73"/>
      <c r="HS22" s="74"/>
      <c r="HT22" s="69"/>
      <c r="HU22" s="70"/>
      <c r="HV22" s="71"/>
      <c r="HW22" s="62"/>
      <c r="HX22" s="71"/>
      <c r="HY22" s="72"/>
      <c r="HZ22" s="73"/>
      <c r="IA22" s="69"/>
      <c r="IB22" s="70"/>
      <c r="IC22" s="71"/>
      <c r="ID22" s="62"/>
      <c r="IE22" s="71"/>
      <c r="IF22" s="72"/>
      <c r="IG22" s="73" t="n">
        <v>1</v>
      </c>
      <c r="IH22" s="69"/>
      <c r="II22" s="70"/>
      <c r="IJ22" s="71"/>
      <c r="IK22" s="62"/>
      <c r="IL22" s="71"/>
      <c r="IM22" s="72"/>
      <c r="IN22" s="73"/>
      <c r="IO22" s="66" t="n">
        <f aca="false">(HL22+HT22+IA22+IH22)*2.8+(HM22+HU22+IB22+II22)*5+(HN22+HV22+IC22+IJ22)*7.5+(HO22+HW22+ID22+IK22)*5.5+(HP22+HX22+IE22+IL22)*9+(HQ22+HY22+IF22+IM22)*7.5+(HR22+HZ22+IG22+IN22)*6.5+HS22*2</f>
        <v>9.3</v>
      </c>
      <c r="IP22" s="69" t="n">
        <v>1</v>
      </c>
      <c r="IQ22" s="70"/>
      <c r="IR22" s="71"/>
      <c r="IS22" s="62"/>
      <c r="IT22" s="71"/>
      <c r="IU22" s="72"/>
      <c r="IV22" s="73"/>
      <c r="IW22" s="69"/>
      <c r="IX22" s="70"/>
      <c r="IY22" s="71"/>
      <c r="IZ22" s="62"/>
      <c r="JA22" s="71"/>
      <c r="JB22" s="72"/>
      <c r="JC22" s="73"/>
      <c r="JD22" s="67"/>
      <c r="JE22" s="69"/>
      <c r="JF22" s="70"/>
      <c r="JG22" s="71"/>
      <c r="JH22" s="62"/>
      <c r="JI22" s="71"/>
      <c r="JJ22" s="72"/>
      <c r="JK22" s="73" t="n">
        <v>1</v>
      </c>
      <c r="JL22" s="69"/>
      <c r="JM22" s="70"/>
      <c r="JN22" s="71"/>
      <c r="JO22" s="62"/>
      <c r="JP22" s="71"/>
      <c r="JQ22" s="72"/>
      <c r="JR22" s="73"/>
      <c r="JS22" s="66" t="n">
        <f aca="false">(IP22+IW22+JE22+JL22)*2.8+(IQ22+IX22+JF22+JM22)*5+(IR22+IY22+JG22+JN22)*7.5+(IS22+IZ22+JH22+JO22)*5.5+(IT22+JA22+JI22+JP22)*9+(IU22+JB22+JJ22+JQ22)*7.5+(IV22+JC22+JK22+JR22)*6.5+JD22*2</f>
        <v>9.3</v>
      </c>
      <c r="JT22" s="69" t="n">
        <v>1</v>
      </c>
      <c r="JU22" s="70"/>
      <c r="JV22" s="71"/>
      <c r="JW22" s="62"/>
      <c r="JX22" s="71"/>
      <c r="JY22" s="72"/>
      <c r="JZ22" s="73"/>
      <c r="KA22" s="69"/>
      <c r="KB22" s="70"/>
      <c r="KC22" s="71"/>
      <c r="KD22" s="62"/>
      <c r="KE22" s="71"/>
      <c r="KF22" s="72"/>
      <c r="KG22" s="73"/>
      <c r="KH22" s="67"/>
      <c r="KI22" s="69"/>
      <c r="KJ22" s="70"/>
      <c r="KK22" s="71"/>
      <c r="KL22" s="62"/>
      <c r="KM22" s="71"/>
      <c r="KN22" s="72"/>
      <c r="KO22" s="73" t="n">
        <v>1</v>
      </c>
      <c r="KP22" s="69"/>
      <c r="KQ22" s="70"/>
      <c r="KR22" s="71"/>
      <c r="KS22" s="62"/>
      <c r="KT22" s="71"/>
      <c r="KU22" s="72"/>
      <c r="KV22" s="73"/>
      <c r="KW22" s="69" t="n">
        <v>1</v>
      </c>
      <c r="KX22" s="70"/>
      <c r="KY22" s="71"/>
      <c r="KZ22" s="62"/>
      <c r="LA22" s="71"/>
      <c r="LB22" s="72"/>
      <c r="LC22" s="73"/>
      <c r="LD22" s="66" t="n">
        <f aca="false">(JT22+KA22+KI22+KP22+KW22)*2.8+(JU22+KB22+KJ22+KQ22+KX22)*5+(JV22+KC22+KK22+KR22+KY22)*7.5+(JW22+KD22+KL22+KS22+KZ22)*5.5+(JX22+KE22+KM22+KT22+LA22)*9+(JY22+KF22+KN22+KU22+LB22)*7.5+(JZ22+KG22+KO22+KV22+LC22)*6.5+KH22*2</f>
        <v>12.1</v>
      </c>
      <c r="LE22" s="69"/>
      <c r="LF22" s="70"/>
      <c r="LG22" s="71"/>
      <c r="LH22" s="62"/>
      <c r="LI22" s="71"/>
      <c r="LJ22" s="72"/>
      <c r="LK22" s="73"/>
      <c r="LL22" s="69"/>
      <c r="LM22" s="70"/>
      <c r="LN22" s="71"/>
      <c r="LO22" s="62"/>
      <c r="LP22" s="71"/>
      <c r="LQ22" s="72"/>
      <c r="LR22" s="73" t="n">
        <v>1</v>
      </c>
      <c r="LS22" s="67"/>
      <c r="LT22" s="69"/>
      <c r="LU22" s="70"/>
      <c r="LV22" s="71"/>
      <c r="LW22" s="62"/>
      <c r="LX22" s="71"/>
      <c r="LY22" s="72"/>
      <c r="LZ22" s="73"/>
      <c r="MA22" s="69" t="n">
        <v>1</v>
      </c>
      <c r="MB22" s="70"/>
      <c r="MC22" s="71"/>
      <c r="MD22" s="62"/>
      <c r="ME22" s="71"/>
      <c r="MF22" s="72"/>
      <c r="MG22" s="73"/>
      <c r="MH22" s="66" t="n">
        <f aca="false">(LE22+LL22+LT22+MA22)*2.8+(LF22+LM22+LU22+MB22)*5+(LG22+LN22+LV22+MC22)*7.5+(LH22+LO22+LW22+MD22)*5.5+(LI22+LP22+LX22+ME22)*9+(LJ22+LQ22+LY22+MF22)*7.5+(LK22+LR22+LZ22+MG22)*6.5+LS22*2</f>
        <v>9.3</v>
      </c>
      <c r="MI22" s="68" t="n">
        <f aca="false">AM22+BQ22+CN22+DR22+EV22+FZ22+HK22+IO22+JS22+LD22+MH22</f>
        <v>109.9</v>
      </c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58" t="s">
        <v>90</v>
      </c>
      <c r="B23" s="58" t="s">
        <v>40</v>
      </c>
      <c r="C23" s="69"/>
      <c r="D23" s="70" t="n">
        <v>1</v>
      </c>
      <c r="E23" s="71"/>
      <c r="F23" s="62" t="n">
        <v>1</v>
      </c>
      <c r="G23" s="71"/>
      <c r="H23" s="72"/>
      <c r="I23" s="73"/>
      <c r="J23" s="69"/>
      <c r="K23" s="70"/>
      <c r="L23" s="71"/>
      <c r="M23" s="62"/>
      <c r="N23" s="71"/>
      <c r="O23" s="72"/>
      <c r="P23" s="73"/>
      <c r="Q23" s="74"/>
      <c r="R23" s="69"/>
      <c r="S23" s="70" t="n">
        <v>1</v>
      </c>
      <c r="T23" s="71"/>
      <c r="U23" s="62" t="n">
        <v>1</v>
      </c>
      <c r="V23" s="71"/>
      <c r="W23" s="72"/>
      <c r="X23" s="73"/>
      <c r="Y23" s="69"/>
      <c r="Z23" s="70"/>
      <c r="AA23" s="71"/>
      <c r="AB23" s="62"/>
      <c r="AC23" s="71"/>
      <c r="AD23" s="72"/>
      <c r="AE23" s="73"/>
      <c r="AF23" s="69"/>
      <c r="AG23" s="70" t="n">
        <v>1</v>
      </c>
      <c r="AH23" s="71"/>
      <c r="AI23" s="62" t="n">
        <v>1</v>
      </c>
      <c r="AJ23" s="71"/>
      <c r="AK23" s="72"/>
      <c r="AL23" s="73"/>
      <c r="AM23" s="66" t="n">
        <f aca="false">(C23+J23+R23+Y23+AF23)*2.8+(D23+K23+S23+Z23+AG23)*5+(E23+L23+T23+AA23+AH23)*7.5+(F23+M23+U23+AB23+AI23)*5.5+(G23+N23+V23+AC23+AJ23)*9+(H23+O23+W23+AD23+AK23)*7.5+(I23+P23+X23+AE23+AL23)*6.5+Q23*2</f>
        <v>31.5</v>
      </c>
      <c r="AN23" s="69"/>
      <c r="AO23" s="70"/>
      <c r="AP23" s="71"/>
      <c r="AQ23" s="62"/>
      <c r="AR23" s="71"/>
      <c r="AS23" s="72"/>
      <c r="AT23" s="73"/>
      <c r="AU23" s="74"/>
      <c r="AV23" s="69"/>
      <c r="AW23" s="70" t="n">
        <v>1</v>
      </c>
      <c r="AX23" s="71"/>
      <c r="AY23" s="62" t="n">
        <v>1</v>
      </c>
      <c r="AZ23" s="71"/>
      <c r="BA23" s="72"/>
      <c r="BB23" s="73"/>
      <c r="BC23" s="69"/>
      <c r="BD23" s="70"/>
      <c r="BE23" s="71"/>
      <c r="BF23" s="62"/>
      <c r="BG23" s="71"/>
      <c r="BH23" s="72"/>
      <c r="BI23" s="73"/>
      <c r="BJ23" s="69"/>
      <c r="BK23" s="70" t="n">
        <v>1</v>
      </c>
      <c r="BL23" s="71"/>
      <c r="BM23" s="62" t="n">
        <v>1</v>
      </c>
      <c r="BN23" s="71"/>
      <c r="BO23" s="72"/>
      <c r="BP23" s="73"/>
      <c r="BQ23" s="66" t="n">
        <f aca="false">(AN23+AV23+BC23+BJ23)*2.8+(AO23+AW23+BD23+BK23)*5+(AP23+AX23+BE23+BL23)*7.5+(AQ23+AY23+BF23+BM23)*5.5+(AR23+AZ23+BG23+BN23)*9+(AS23+BA23+BH23+BO23)*7.5+(AT23+BB23+BI23+BP23)*6.5+AU23*2</f>
        <v>21</v>
      </c>
      <c r="BR23" s="69"/>
      <c r="BS23" s="70"/>
      <c r="BT23" s="71"/>
      <c r="BU23" s="62"/>
      <c r="BV23" s="71"/>
      <c r="BW23" s="72"/>
      <c r="BX23" s="73"/>
      <c r="BY23" s="74"/>
      <c r="BZ23" s="69"/>
      <c r="CA23" s="70" t="n">
        <v>1</v>
      </c>
      <c r="CB23" s="71"/>
      <c r="CC23" s="62" t="n">
        <v>1</v>
      </c>
      <c r="CD23" s="71"/>
      <c r="CE23" s="72"/>
      <c r="CF23" s="73"/>
      <c r="CG23" s="69"/>
      <c r="CH23" s="70"/>
      <c r="CI23" s="71"/>
      <c r="CJ23" s="62"/>
      <c r="CK23" s="71"/>
      <c r="CL23" s="72"/>
      <c r="CM23" s="73"/>
      <c r="CN23" s="66" t="n">
        <f aca="false">(BR23+BZ23+CG23)*2.8+(BS23+CA23+CH23)*5+(BT23+CB23+CI23)*7.5+(BU23+CC23+CJ23)*5.5+(BV23+CD23+CK23)*9+(BW23+CE23+CL23)*7.5+(BX23+CF23+CM23)*6.5+BY23*2</f>
        <v>10.5</v>
      </c>
      <c r="CO23" s="69"/>
      <c r="CP23" s="70" t="n">
        <v>1</v>
      </c>
      <c r="CQ23" s="71"/>
      <c r="CR23" s="62" t="n">
        <v>1</v>
      </c>
      <c r="CS23" s="71"/>
      <c r="CT23" s="72"/>
      <c r="CU23" s="73"/>
      <c r="CV23" s="74"/>
      <c r="CW23" s="69"/>
      <c r="CX23" s="70"/>
      <c r="CY23" s="71"/>
      <c r="CZ23" s="62"/>
      <c r="DA23" s="71"/>
      <c r="DB23" s="72"/>
      <c r="DC23" s="73"/>
      <c r="DD23" s="69"/>
      <c r="DE23" s="70" t="n">
        <v>1</v>
      </c>
      <c r="DF23" s="71"/>
      <c r="DG23" s="62" t="n">
        <v>1</v>
      </c>
      <c r="DH23" s="71"/>
      <c r="DI23" s="72"/>
      <c r="DJ23" s="73"/>
      <c r="DK23" s="69"/>
      <c r="DL23" s="70"/>
      <c r="DM23" s="71"/>
      <c r="DN23" s="62"/>
      <c r="DO23" s="71"/>
      <c r="DP23" s="72"/>
      <c r="DQ23" s="73"/>
      <c r="DR23" s="66" t="n">
        <f aca="false">(CO23+CW23+DD23+DK23)*2.8+(CP23+CX23+DE23+DL23)*5+(CQ23+CY23+DF23+DM23)*7.5+(CR23+CZ23+DG23+DN23)*5.5+(CS23+DA23+DH23+DO23)*9+(CT23+DB23+DI23+DP23)*7.5+(CU23+DC23+DJ23+DQ23)*6.5+CV23*2</f>
        <v>21</v>
      </c>
      <c r="DS23" s="69"/>
      <c r="DT23" s="70" t="n">
        <v>1</v>
      </c>
      <c r="DU23" s="71"/>
      <c r="DV23" s="62" t="n">
        <v>1</v>
      </c>
      <c r="DW23" s="71"/>
      <c r="DX23" s="72"/>
      <c r="DY23" s="73"/>
      <c r="DZ23" s="69"/>
      <c r="EA23" s="70"/>
      <c r="EB23" s="71"/>
      <c r="EC23" s="62"/>
      <c r="ED23" s="71"/>
      <c r="EE23" s="72"/>
      <c r="EF23" s="73"/>
      <c r="EG23" s="74"/>
      <c r="EH23" s="69"/>
      <c r="EI23" s="70" t="n">
        <v>1</v>
      </c>
      <c r="EJ23" s="71"/>
      <c r="EK23" s="62" t="n">
        <v>1</v>
      </c>
      <c r="EL23" s="71"/>
      <c r="EM23" s="72"/>
      <c r="EN23" s="73"/>
      <c r="EO23" s="69"/>
      <c r="EP23" s="70"/>
      <c r="EQ23" s="71"/>
      <c r="ER23" s="62"/>
      <c r="ES23" s="71"/>
      <c r="ET23" s="72"/>
      <c r="EU23" s="73"/>
      <c r="EV23" s="66" t="n">
        <f aca="false">(DS23+DZ23+EH23+EO23)*2.8+(DT23+EA23+EI23+EP23)*5+(DU23+EB23+EJ23+EQ23)*7.5+(DV23+EC23+EK23+ER23)*5.5+(DW23+ED23+EL23+ES23)*9+(DX23+EE23+EM23+ET23)*7.5+(DY23+EF23+EN23+EU23)*6.5+EG23*2</f>
        <v>21</v>
      </c>
      <c r="EW23" s="69"/>
      <c r="EX23" s="70"/>
      <c r="EY23" s="71"/>
      <c r="EZ23" s="62"/>
      <c r="FA23" s="71"/>
      <c r="FB23" s="72"/>
      <c r="FC23" s="73"/>
      <c r="FD23" s="69"/>
      <c r="FE23" s="70" t="n">
        <v>1</v>
      </c>
      <c r="FF23" s="71"/>
      <c r="FG23" s="62" t="n">
        <v>1</v>
      </c>
      <c r="FH23" s="71"/>
      <c r="FI23" s="72"/>
      <c r="FJ23" s="73"/>
      <c r="FK23" s="74"/>
      <c r="FL23" s="69"/>
      <c r="FM23" s="70"/>
      <c r="FN23" s="71"/>
      <c r="FO23" s="62"/>
      <c r="FP23" s="71"/>
      <c r="FQ23" s="72"/>
      <c r="FR23" s="73"/>
      <c r="FS23" s="69"/>
      <c r="FT23" s="70" t="n">
        <v>1</v>
      </c>
      <c r="FU23" s="71"/>
      <c r="FV23" s="62" t="n">
        <v>1</v>
      </c>
      <c r="FW23" s="71"/>
      <c r="FX23" s="72"/>
      <c r="FY23" s="73"/>
      <c r="FZ23" s="66" t="n">
        <f aca="false">(EW23+FD23+FL23+FS23)*2.8+(EX23+FE23+FM23+FT23)*5+(EY23+FF23+FN23+FU23)*7.5+(EZ23+FG23+FO23+FV23)*5.5+(FA23+FH23+FP23+FW23)*9+(FB23+FI23+FQ23+FX23)*7.5+(FC23+FJ23+FR23+FY23)*6.5+FK23*2</f>
        <v>21</v>
      </c>
      <c r="GA23" s="69"/>
      <c r="GB23" s="70"/>
      <c r="GC23" s="71"/>
      <c r="GD23" s="62"/>
      <c r="GE23" s="71"/>
      <c r="GF23" s="72"/>
      <c r="GG23" s="73"/>
      <c r="GH23" s="69"/>
      <c r="GI23" s="70" t="n">
        <v>1</v>
      </c>
      <c r="GJ23" s="71"/>
      <c r="GK23" s="62" t="n">
        <v>1</v>
      </c>
      <c r="GL23" s="71"/>
      <c r="GM23" s="72"/>
      <c r="GN23" s="73"/>
      <c r="GO23" s="74"/>
      <c r="GP23" s="69"/>
      <c r="GQ23" s="70"/>
      <c r="GR23" s="71"/>
      <c r="GS23" s="62"/>
      <c r="GT23" s="71"/>
      <c r="GU23" s="72"/>
      <c r="GV23" s="73"/>
      <c r="GW23" s="69"/>
      <c r="GX23" s="70" t="n">
        <v>1</v>
      </c>
      <c r="GY23" s="71"/>
      <c r="GZ23" s="62" t="n">
        <v>1</v>
      </c>
      <c r="HA23" s="71"/>
      <c r="HB23" s="72"/>
      <c r="HC23" s="73"/>
      <c r="HD23" s="69"/>
      <c r="HE23" s="70"/>
      <c r="HF23" s="71"/>
      <c r="HG23" s="62"/>
      <c r="HH23" s="71"/>
      <c r="HI23" s="72"/>
      <c r="HJ23" s="73"/>
      <c r="HK23" s="66" t="n">
        <f aca="false">(GA23+GH23+GP23+GW23+HD23)*2.8+(GB23+GI23+GQ23+GX23+HE23)*5+(GC23+GJ23+GR23+GY23+HF23)*7.5+(GD23+GK23+GS23+GZ23+HG23)*5.5+(GE23+GL23+GT23+HA23+HH23)*9+(GF23+GM23+GU23+HB23+HI23)*7.5+(GG23+GN23+GV23+HC23+HJ23)*6.5+GO23*2</f>
        <v>21</v>
      </c>
      <c r="HL23" s="69"/>
      <c r="HM23" s="70" t="n">
        <v>1</v>
      </c>
      <c r="HN23" s="71"/>
      <c r="HO23" s="62" t="n">
        <v>1</v>
      </c>
      <c r="HP23" s="71"/>
      <c r="HQ23" s="72"/>
      <c r="HR23" s="73"/>
      <c r="HS23" s="74"/>
      <c r="HT23" s="69"/>
      <c r="HU23" s="70"/>
      <c r="HV23" s="71"/>
      <c r="HW23" s="62"/>
      <c r="HX23" s="71"/>
      <c r="HY23" s="72"/>
      <c r="HZ23" s="73"/>
      <c r="IA23" s="69"/>
      <c r="IB23" s="70" t="n">
        <v>1</v>
      </c>
      <c r="IC23" s="71"/>
      <c r="ID23" s="62" t="n">
        <v>1</v>
      </c>
      <c r="IE23" s="71"/>
      <c r="IF23" s="72"/>
      <c r="IG23" s="73"/>
      <c r="IH23" s="69"/>
      <c r="II23" s="70"/>
      <c r="IJ23" s="71"/>
      <c r="IK23" s="62"/>
      <c r="IL23" s="71"/>
      <c r="IM23" s="72"/>
      <c r="IN23" s="73"/>
      <c r="IO23" s="66" t="n">
        <f aca="false">(HL23+HT23+IA23+IH23)*2.8+(HM23+HU23+IB23+II23)*5+(HN23+HV23+IC23+IJ23)*7.5+(HO23+HW23+ID23+IK23)*5.5+(HP23+HX23+IE23+IL23)*9+(HQ23+HY23+IF23+IM23)*7.5+(HR23+HZ23+IG23+IN23)*6.5+HS23*2</f>
        <v>21</v>
      </c>
      <c r="IP23" s="69"/>
      <c r="IQ23" s="70" t="n">
        <v>1</v>
      </c>
      <c r="IR23" s="71"/>
      <c r="IS23" s="62" t="n">
        <v>1</v>
      </c>
      <c r="IT23" s="71"/>
      <c r="IU23" s="72"/>
      <c r="IV23" s="73"/>
      <c r="IW23" s="69"/>
      <c r="IX23" s="70"/>
      <c r="IY23" s="71"/>
      <c r="IZ23" s="62"/>
      <c r="JA23" s="71"/>
      <c r="JB23" s="72"/>
      <c r="JC23" s="73"/>
      <c r="JD23" s="67"/>
      <c r="JE23" s="69"/>
      <c r="JF23" s="70" t="n">
        <v>1</v>
      </c>
      <c r="JG23" s="71"/>
      <c r="JH23" s="62" t="n">
        <v>1</v>
      </c>
      <c r="JI23" s="71"/>
      <c r="JJ23" s="72"/>
      <c r="JK23" s="73"/>
      <c r="JL23" s="69"/>
      <c r="JM23" s="70"/>
      <c r="JN23" s="71"/>
      <c r="JO23" s="62"/>
      <c r="JP23" s="71"/>
      <c r="JQ23" s="72"/>
      <c r="JR23" s="73"/>
      <c r="JS23" s="66" t="n">
        <f aca="false">(IP23+IW23+JE23+JL23)*2.8+(IQ23+IX23+JF23+JM23)*5+(IR23+IY23+JG23+JN23)*7.5+(IS23+IZ23+JH23+JO23)*5.5+(IT23+JA23+JI23+JP23)*9+(IU23+JB23+JJ23+JQ23)*7.5+(IV23+JC23+JK23+JR23)*6.5+JD23*2</f>
        <v>21</v>
      </c>
      <c r="JT23" s="69"/>
      <c r="JU23" s="70" t="n">
        <v>1</v>
      </c>
      <c r="JV23" s="71"/>
      <c r="JW23" s="62" t="n">
        <v>1</v>
      </c>
      <c r="JX23" s="71"/>
      <c r="JY23" s="72"/>
      <c r="JZ23" s="73"/>
      <c r="KA23" s="69"/>
      <c r="KB23" s="70"/>
      <c r="KC23" s="71"/>
      <c r="KD23" s="62"/>
      <c r="KE23" s="71"/>
      <c r="KF23" s="72"/>
      <c r="KG23" s="73"/>
      <c r="KH23" s="67"/>
      <c r="KI23" s="69"/>
      <c r="KJ23" s="70" t="n">
        <v>1</v>
      </c>
      <c r="KK23" s="71"/>
      <c r="KL23" s="62" t="n">
        <v>1</v>
      </c>
      <c r="KM23" s="71"/>
      <c r="KN23" s="72"/>
      <c r="KO23" s="73"/>
      <c r="KP23" s="69"/>
      <c r="KQ23" s="70"/>
      <c r="KR23" s="71"/>
      <c r="KS23" s="62"/>
      <c r="KT23" s="71"/>
      <c r="KU23" s="72"/>
      <c r="KV23" s="73"/>
      <c r="KW23" s="69"/>
      <c r="KX23" s="70" t="n">
        <v>1</v>
      </c>
      <c r="KY23" s="71"/>
      <c r="KZ23" s="62" t="n">
        <v>1</v>
      </c>
      <c r="LA23" s="71"/>
      <c r="LB23" s="72"/>
      <c r="LC23" s="73"/>
      <c r="LD23" s="66" t="n">
        <f aca="false">(JT23+KA23+KI23+KP23+KW23)*2.8+(JU23+KB23+KJ23+KQ23+KX23)*5+(JV23+KC23+KK23+KR23+KY23)*7.5+(JW23+KD23+KL23+KS23+KZ23)*5.5+(JX23+KE23+KM23+KT23+LA23)*9+(JY23+KF23+KN23+KU23+LB23)*7.5+(JZ23+KG23+KO23+KV23+LC23)*6.5+KH23*2</f>
        <v>31.5</v>
      </c>
      <c r="LE23" s="69"/>
      <c r="LF23" s="70"/>
      <c r="LG23" s="71"/>
      <c r="LH23" s="62"/>
      <c r="LI23" s="71"/>
      <c r="LJ23" s="72"/>
      <c r="LK23" s="73"/>
      <c r="LL23" s="69"/>
      <c r="LM23" s="70" t="n">
        <v>1</v>
      </c>
      <c r="LN23" s="71"/>
      <c r="LO23" s="62" t="n">
        <v>1</v>
      </c>
      <c r="LP23" s="71"/>
      <c r="LQ23" s="72"/>
      <c r="LR23" s="73"/>
      <c r="LS23" s="67"/>
      <c r="LT23" s="69"/>
      <c r="LU23" s="70"/>
      <c r="LV23" s="71"/>
      <c r="LW23" s="62"/>
      <c r="LX23" s="71"/>
      <c r="LY23" s="72"/>
      <c r="LZ23" s="73"/>
      <c r="MA23" s="69"/>
      <c r="MB23" s="70" t="n">
        <v>1</v>
      </c>
      <c r="MC23" s="71"/>
      <c r="MD23" s="62" t="n">
        <v>1</v>
      </c>
      <c r="ME23" s="71"/>
      <c r="MF23" s="72"/>
      <c r="MG23" s="73"/>
      <c r="MH23" s="66" t="n">
        <f aca="false">(LE23+LL23+LT23+MA23)*2.8+(LF23+LM23+LU23+MB23)*5+(LG23+LN23+LV23+MC23)*7.5+(LH23+LO23+LW23+MD23)*5.5+(LI23+LP23+LX23+ME23)*9+(LJ23+LQ23+LY23+MF23)*7.5+(LK23+LR23+LZ23+MG23)*6.5+LS23*2</f>
        <v>21</v>
      </c>
      <c r="MI23" s="68" t="n">
        <f aca="false">AM23+BQ23+CN23+DR23+EV23+FZ23+HK23+IO23+JS23+LD23+MH23</f>
        <v>241.5</v>
      </c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78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79" t="s">
        <v>6</v>
      </c>
      <c r="B25" s="80"/>
      <c r="C25" s="81" t="n">
        <f aca="false">SUM(C4:C23)</f>
        <v>3</v>
      </c>
      <c r="D25" s="81" t="n">
        <f aca="false">SUM(D4:D23)</f>
        <v>14</v>
      </c>
      <c r="E25" s="81" t="n">
        <f aca="false">SUM(E4:E23)</f>
        <v>1</v>
      </c>
      <c r="F25" s="81" t="n">
        <f aca="false">SUM(F4:F23)</f>
        <v>4</v>
      </c>
      <c r="G25" s="81" t="n">
        <f aca="false">SUM(G4:G23)</f>
        <v>1</v>
      </c>
      <c r="H25" s="81" t="n">
        <f aca="false">SUM(H4:H23)</f>
        <v>0</v>
      </c>
      <c r="I25" s="81" t="n">
        <f aca="false">SUM(I4:I23)</f>
        <v>1</v>
      </c>
      <c r="J25" s="81" t="n">
        <f aca="false">SUM(J4:J23)</f>
        <v>2</v>
      </c>
      <c r="K25" s="81" t="n">
        <f aca="false">SUM(K4:K23)</f>
        <v>9</v>
      </c>
      <c r="L25" s="81" t="n">
        <f aca="false">SUM(L4:L23)</f>
        <v>1</v>
      </c>
      <c r="M25" s="81" t="n">
        <f aca="false">SUM(M4:M23)</f>
        <v>6</v>
      </c>
      <c r="N25" s="81" t="n">
        <f aca="false">SUM(N4:N23)</f>
        <v>2</v>
      </c>
      <c r="O25" s="81" t="n">
        <f aca="false">SUM(O4:O23)</f>
        <v>0</v>
      </c>
      <c r="P25" s="81" t="n">
        <f aca="false">SUM(P4:P23)</f>
        <v>3</v>
      </c>
      <c r="Q25" s="82" t="n">
        <f aca="false">SUM(Q4:Q23)</f>
        <v>21</v>
      </c>
      <c r="R25" s="81" t="n">
        <f aca="false">SUM(R4:R23)</f>
        <v>2</v>
      </c>
      <c r="S25" s="81" t="n">
        <f aca="false">SUM(S4:S23)</f>
        <v>10</v>
      </c>
      <c r="T25" s="81" t="n">
        <f aca="false">SUM(T4:T23)</f>
        <v>1</v>
      </c>
      <c r="U25" s="81" t="n">
        <f aca="false">SUM(U4:U23)</f>
        <v>5</v>
      </c>
      <c r="V25" s="81" t="n">
        <f aca="false">SUM(V4:V23)</f>
        <v>1</v>
      </c>
      <c r="W25" s="81" t="n">
        <f aca="false">SUM(W4:W23)</f>
        <v>1</v>
      </c>
      <c r="X25" s="81" t="n">
        <f aca="false">SUM(X4:X23)</f>
        <v>4</v>
      </c>
      <c r="Y25" s="81" t="n">
        <f aca="false">SUM(Y4:Y23)</f>
        <v>1</v>
      </c>
      <c r="Z25" s="81" t="n">
        <f aca="false">SUM(Z4:Z23)</f>
        <v>13</v>
      </c>
      <c r="AA25" s="81" t="n">
        <f aca="false">SUM(AA4:AA23)</f>
        <v>1</v>
      </c>
      <c r="AB25" s="81" t="n">
        <f aca="false">SUM(AB4:AB23)</f>
        <v>3</v>
      </c>
      <c r="AC25" s="81" t="n">
        <f aca="false">SUM(AC4:AC23)</f>
        <v>2</v>
      </c>
      <c r="AD25" s="81" t="n">
        <f aca="false">SUM(AD4:AD23)</f>
        <v>0</v>
      </c>
      <c r="AE25" s="81" t="n">
        <f aca="false">SUM(AE4:AE23)</f>
        <v>1</v>
      </c>
      <c r="AF25" s="81" t="n">
        <f aca="false">SUM(AF4:AF23)</f>
        <v>2</v>
      </c>
      <c r="AG25" s="81" t="n">
        <f aca="false">SUM(AG4:AG23)</f>
        <v>10</v>
      </c>
      <c r="AH25" s="81" t="n">
        <f aca="false">SUM(AH4:AH23)</f>
        <v>1</v>
      </c>
      <c r="AI25" s="81" t="n">
        <f aca="false">SUM(AI4:AI23)</f>
        <v>8</v>
      </c>
      <c r="AJ25" s="81" t="n">
        <f aca="false">SUM(AJ4:AJ23)</f>
        <v>2</v>
      </c>
      <c r="AK25" s="81" t="n">
        <f aca="false">SUM(AK4:AK23)</f>
        <v>0</v>
      </c>
      <c r="AL25" s="81" t="n">
        <f aca="false">SUM(AL4:AL23)</f>
        <v>1</v>
      </c>
      <c r="AM25" s="81" t="n">
        <f aca="false">SUM(AM4:AM23)</f>
        <v>675</v>
      </c>
      <c r="AN25" s="81" t="n">
        <f aca="false">SUM(AN4:AN23)</f>
        <v>1</v>
      </c>
      <c r="AO25" s="81" t="n">
        <f aca="false">SUM(AO4:AO23)</f>
        <v>10</v>
      </c>
      <c r="AP25" s="81" t="n">
        <f aca="false">SUM(AP4:AP23)</f>
        <v>1</v>
      </c>
      <c r="AQ25" s="81" t="n">
        <f aca="false">SUM(AQ4:AQ23)</f>
        <v>3</v>
      </c>
      <c r="AR25" s="81" t="n">
        <f aca="false">SUM(AR4:AR23)</f>
        <v>3</v>
      </c>
      <c r="AS25" s="81" t="n">
        <f aca="false">SUM(AS4:AS23)</f>
        <v>1</v>
      </c>
      <c r="AT25" s="81" t="n">
        <f aca="false">SUM(AT4:AT23)</f>
        <v>5</v>
      </c>
      <c r="AU25" s="82" t="n">
        <f aca="false">SUM(AU4:AU23)</f>
        <v>15</v>
      </c>
      <c r="AV25" s="81" t="n">
        <f aca="false">SUM(AV4:AV23)</f>
        <v>2</v>
      </c>
      <c r="AW25" s="81" t="n">
        <f aca="false">SUM(AW4:AW23)</f>
        <v>13</v>
      </c>
      <c r="AX25" s="81" t="n">
        <f aca="false">SUM(AX4:AX23)</f>
        <v>1</v>
      </c>
      <c r="AY25" s="81" t="n">
        <f aca="false">SUM(AY4:AY23)</f>
        <v>4</v>
      </c>
      <c r="AZ25" s="81" t="n">
        <f aca="false">SUM(AZ4:AZ23)</f>
        <v>1</v>
      </c>
      <c r="BA25" s="81" t="n">
        <f aca="false">SUM(BA4:BA23)</f>
        <v>0</v>
      </c>
      <c r="BB25" s="81" t="n">
        <f aca="false">SUM(BB4:BB23)</f>
        <v>2</v>
      </c>
      <c r="BC25" s="81" t="n">
        <f aca="false">SUM(BC4:BC23)</f>
        <v>2</v>
      </c>
      <c r="BD25" s="81" t="n">
        <f aca="false">SUM(BD4:BD23)</f>
        <v>9</v>
      </c>
      <c r="BE25" s="81" t="n">
        <f aca="false">SUM(BE4:BE23)</f>
        <v>1</v>
      </c>
      <c r="BF25" s="81" t="n">
        <f aca="false">SUM(BF4:BF23)</f>
        <v>7</v>
      </c>
      <c r="BG25" s="81" t="n">
        <f aca="false">SUM(BG4:BG23)</f>
        <v>2</v>
      </c>
      <c r="BH25" s="81" t="n">
        <f aca="false">SUM(BH4:BH23)</f>
        <v>0</v>
      </c>
      <c r="BI25" s="81" t="n">
        <f aca="false">SUM(BI4:BI23)</f>
        <v>1</v>
      </c>
      <c r="BJ25" s="81" t="n">
        <f aca="false">SUM(BJ4:BJ23)</f>
        <v>2</v>
      </c>
      <c r="BK25" s="81" t="n">
        <f aca="false">SUM(BK4:BK23)</f>
        <v>11</v>
      </c>
      <c r="BL25" s="81" t="n">
        <f aca="false">SUM(BL4:BL23)</f>
        <v>1</v>
      </c>
      <c r="BM25" s="81" t="n">
        <f aca="false">SUM(BM4:BM23)</f>
        <v>4</v>
      </c>
      <c r="BN25" s="81" t="n">
        <f aca="false">SUM(BN4:BN23)</f>
        <v>1</v>
      </c>
      <c r="BO25" s="81" t="n">
        <f aca="false">SUM(BO4:BO23)</f>
        <v>1</v>
      </c>
      <c r="BP25" s="81" t="n">
        <f aca="false">SUM(BP4:BP23)</f>
        <v>3</v>
      </c>
      <c r="BQ25" s="81" t="n">
        <f aca="false">SUM(BQ4:BQ23)</f>
        <v>543.1</v>
      </c>
      <c r="BR25" s="81" t="n">
        <f aca="false">SUM(BR4:BR23)</f>
        <v>1</v>
      </c>
      <c r="BS25" s="81" t="n">
        <f aca="false">SUM(BS4:BS23)</f>
        <v>13</v>
      </c>
      <c r="BT25" s="81" t="n">
        <f aca="false">SUM(BT4:BT23)</f>
        <v>1</v>
      </c>
      <c r="BU25" s="81" t="n">
        <f aca="false">SUM(BU4:BU23)</f>
        <v>3</v>
      </c>
      <c r="BV25" s="81" t="n">
        <f aca="false">SUM(BV4:BV23)</f>
        <v>2</v>
      </c>
      <c r="BW25" s="81" t="n">
        <f aca="false">SUM(BW4:BW23)</f>
        <v>0</v>
      </c>
      <c r="BX25" s="81" t="n">
        <f aca="false">SUM(BX4:BX23)</f>
        <v>5</v>
      </c>
      <c r="BY25" s="82" t="n">
        <f aca="false">SUM(BY4:BY23)</f>
        <v>20</v>
      </c>
      <c r="BZ25" s="81" t="n">
        <f aca="false">SUM(BZ4:BZ23)</f>
        <v>2</v>
      </c>
      <c r="CA25" s="81" t="n">
        <f aca="false">SUM(CA4:CA23)</f>
        <v>11</v>
      </c>
      <c r="CB25" s="81" t="n">
        <f aca="false">SUM(CB4:CB23)</f>
        <v>1</v>
      </c>
      <c r="CC25" s="81" t="n">
        <f aca="false">SUM(CC4:CC23)</f>
        <v>7</v>
      </c>
      <c r="CD25" s="81" t="n">
        <f aca="false">SUM(CD4:CD23)</f>
        <v>1</v>
      </c>
      <c r="CE25" s="81" t="n">
        <f aca="false">SUM(CE4:CE23)</f>
        <v>0</v>
      </c>
      <c r="CF25" s="81" t="n">
        <f aca="false">SUM(CF4:CF23)</f>
        <v>1</v>
      </c>
      <c r="CG25" s="81" t="n">
        <f aca="false">SUM(CG4:CG23)</f>
        <v>1</v>
      </c>
      <c r="CH25" s="81" t="n">
        <f aca="false">SUM(CH4:CH23)</f>
        <v>9</v>
      </c>
      <c r="CI25" s="81" t="n">
        <f aca="false">SUM(CI4:CI23)</f>
        <v>1</v>
      </c>
      <c r="CJ25" s="81" t="n">
        <f aca="false">SUM(CJ4:CJ23)</f>
        <v>4</v>
      </c>
      <c r="CK25" s="81" t="n">
        <f aca="false">SUM(CK4:CK23)</f>
        <v>3</v>
      </c>
      <c r="CL25" s="81" t="n">
        <f aca="false">SUM(CL4:CL23)</f>
        <v>1</v>
      </c>
      <c r="CM25" s="81" t="n">
        <f aca="false">SUM(CM4:CM23)</f>
        <v>3</v>
      </c>
      <c r="CN25" s="81" t="n">
        <f aca="false">SUM(CN4:CN23)</f>
        <v>435.7</v>
      </c>
      <c r="CO25" s="81" t="n">
        <f aca="false">SUM(CO4:CO23)</f>
        <v>3</v>
      </c>
      <c r="CP25" s="81" t="n">
        <f aca="false">SUM(CP4:CP23)</f>
        <v>14</v>
      </c>
      <c r="CQ25" s="81" t="n">
        <f aca="false">SUM(CQ4:CQ23)</f>
        <v>1</v>
      </c>
      <c r="CR25" s="81" t="n">
        <f aca="false">SUM(CR4:CR23)</f>
        <v>4</v>
      </c>
      <c r="CS25" s="81" t="n">
        <f aca="false">SUM(CS4:CS23)</f>
        <v>1</v>
      </c>
      <c r="CT25" s="81" t="n">
        <f aca="false">SUM(CT4:CT23)</f>
        <v>0</v>
      </c>
      <c r="CU25" s="81" t="n">
        <f aca="false">SUM(CU4:CU23)</f>
        <v>1</v>
      </c>
      <c r="CV25" s="82" t="n">
        <f aca="false">SUM(CV4:CV23)</f>
        <v>15</v>
      </c>
      <c r="CW25" s="81" t="n">
        <f aca="false">SUM(CW4:CW23)</f>
        <v>1</v>
      </c>
      <c r="CX25" s="81" t="n">
        <f aca="false">SUM(CX4:CX23)</f>
        <v>9</v>
      </c>
      <c r="CY25" s="81" t="n">
        <f aca="false">SUM(CY4:CY23)</f>
        <v>1</v>
      </c>
      <c r="CZ25" s="81" t="n">
        <f aca="false">SUM(CZ4:CZ23)</f>
        <v>6</v>
      </c>
      <c r="DA25" s="81" t="n">
        <f aca="false">SUM(DA4:DA23)</f>
        <v>2</v>
      </c>
      <c r="DB25" s="81" t="n">
        <f aca="false">SUM(DB4:DB23)</f>
        <v>0</v>
      </c>
      <c r="DC25" s="81" t="n">
        <f aca="false">SUM(DC4:DC23)</f>
        <v>4</v>
      </c>
      <c r="DD25" s="81" t="n">
        <f aca="false">SUM(DD4:DD23)</f>
        <v>2</v>
      </c>
      <c r="DE25" s="81" t="n">
        <f aca="false">SUM(DE4:DE23)</f>
        <v>11</v>
      </c>
      <c r="DF25" s="81" t="n">
        <f aca="false">SUM(DF4:DF23)</f>
        <v>1</v>
      </c>
      <c r="DG25" s="81" t="n">
        <f aca="false">SUM(DG4:DG23)</f>
        <v>4</v>
      </c>
      <c r="DH25" s="81" t="n">
        <f aca="false">SUM(DH4:DH23)</f>
        <v>1</v>
      </c>
      <c r="DI25" s="81" t="n">
        <f aca="false">SUM(DI4:DI23)</f>
        <v>1</v>
      </c>
      <c r="DJ25" s="81" t="n">
        <f aca="false">SUM(DJ4:DJ23)</f>
        <v>3</v>
      </c>
      <c r="DK25" s="81" t="n">
        <f aca="false">SUM(DK4:DK23)</f>
        <v>2</v>
      </c>
      <c r="DL25" s="81" t="n">
        <f aca="false">SUM(DL4:DL23)</f>
        <v>12</v>
      </c>
      <c r="DM25" s="81" t="n">
        <f aca="false">SUM(DM4:DM23)</f>
        <v>1</v>
      </c>
      <c r="DN25" s="81" t="n">
        <f aca="false">SUM(DN4:DN23)</f>
        <v>4</v>
      </c>
      <c r="DO25" s="81" t="n">
        <f aca="false">SUM(DO4:DO23)</f>
        <v>2</v>
      </c>
      <c r="DP25" s="81" t="n">
        <f aca="false">SUM(DP4:DP23)</f>
        <v>0</v>
      </c>
      <c r="DQ25" s="81" t="n">
        <f aca="false">SUM(DQ4:DQ23)</f>
        <v>1</v>
      </c>
      <c r="DR25" s="81" t="n">
        <f aca="false">SUM(DR4:DR23)</f>
        <v>531.4</v>
      </c>
      <c r="DS25" s="81" t="n">
        <f aca="false">SUM(DS4:DS23)</f>
        <v>2</v>
      </c>
      <c r="DT25" s="81" t="n">
        <f aca="false">SUM(DT4:DT23)</f>
        <v>10</v>
      </c>
      <c r="DU25" s="81" t="n">
        <f aca="false">SUM(DU4:DU23)</f>
        <v>1</v>
      </c>
      <c r="DV25" s="81" t="n">
        <f aca="false">SUM(DV4:DV23)</f>
        <v>7</v>
      </c>
      <c r="DW25" s="81" t="n">
        <f aca="false">SUM(DW4:DW23)</f>
        <v>1</v>
      </c>
      <c r="DX25" s="81" t="n">
        <f aca="false">SUM(DX4:DX23)</f>
        <v>0</v>
      </c>
      <c r="DY25" s="81" t="n">
        <f aca="false">SUM(DY4:DY23)</f>
        <v>2</v>
      </c>
      <c r="DZ25" s="81" t="n">
        <f aca="false">SUM(DZ4:DZ23)</f>
        <v>2</v>
      </c>
      <c r="EA25" s="81" t="n">
        <f aca="false">SUM(EA4:EA23)</f>
        <v>10</v>
      </c>
      <c r="EB25" s="81" t="n">
        <f aca="false">SUM(EB4:EB23)</f>
        <v>1</v>
      </c>
      <c r="EC25" s="81" t="n">
        <f aca="false">SUM(EC4:EC23)</f>
        <v>3</v>
      </c>
      <c r="ED25" s="81" t="n">
        <f aca="false">SUM(ED4:ED23)</f>
        <v>2</v>
      </c>
      <c r="EE25" s="81" t="n">
        <f aca="false">SUM(EE4:EE23)</f>
        <v>2</v>
      </c>
      <c r="EF25" s="81" t="n">
        <f aca="false">SUM(EF4:EF23)</f>
        <v>4</v>
      </c>
      <c r="EG25" s="82" t="n">
        <f aca="false">SUM(EG4:EG23)</f>
        <v>20</v>
      </c>
      <c r="EH25" s="81" t="n">
        <f aca="false">SUM(EH4:EH23)</f>
        <v>2</v>
      </c>
      <c r="EI25" s="81" t="n">
        <f aca="false">SUM(EI4:EI23)</f>
        <v>13</v>
      </c>
      <c r="EJ25" s="81" t="n">
        <f aca="false">SUM(EJ4:EJ23)</f>
        <v>1</v>
      </c>
      <c r="EK25" s="81" t="n">
        <f aca="false">SUM(EK4:EK23)</f>
        <v>5</v>
      </c>
      <c r="EL25" s="81" t="n">
        <f aca="false">SUM(EL4:EL23)</f>
        <v>1</v>
      </c>
      <c r="EM25" s="81" t="n">
        <f aca="false">SUM(EM4:EM23)</f>
        <v>0</v>
      </c>
      <c r="EN25" s="81" t="n">
        <f aca="false">SUM(EN4:EN23)</f>
        <v>1</v>
      </c>
      <c r="EO25" s="81" t="n">
        <f aca="false">SUM(EO4:EO23)</f>
        <v>0</v>
      </c>
      <c r="EP25" s="81" t="n">
        <f aca="false">SUM(EP4:EP23)</f>
        <v>9</v>
      </c>
      <c r="EQ25" s="81" t="n">
        <f aca="false">SUM(EQ4:EQ23)</f>
        <v>1</v>
      </c>
      <c r="ER25" s="81" t="n">
        <f aca="false">SUM(ER4:ER23)</f>
        <v>6</v>
      </c>
      <c r="ES25" s="81" t="n">
        <f aca="false">SUM(ES4:ES23)</f>
        <v>2</v>
      </c>
      <c r="ET25" s="81" t="n">
        <f aca="false">SUM(ET4:ET23)</f>
        <v>0</v>
      </c>
      <c r="EU25" s="81" t="n">
        <f aca="false">SUM(EU4:EU23)</f>
        <v>4</v>
      </c>
      <c r="EV25" s="81" t="n">
        <f aca="false">SUM(EV4:EV23)</f>
        <v>552.8</v>
      </c>
      <c r="EW25" s="81" t="n">
        <f aca="false">SUM(EW4:EW23)</f>
        <v>2</v>
      </c>
      <c r="EX25" s="81" t="n">
        <f aca="false">SUM(EX4:EX23)</f>
        <v>10</v>
      </c>
      <c r="EY25" s="81" t="n">
        <f aca="false">SUM(EY4:EY23)</f>
        <v>1</v>
      </c>
      <c r="EZ25" s="81" t="n">
        <f aca="false">SUM(EZ4:EZ23)</f>
        <v>3</v>
      </c>
      <c r="FA25" s="81" t="n">
        <f aca="false">SUM(FA4:FA23)</f>
        <v>1</v>
      </c>
      <c r="FB25" s="81" t="n">
        <f aca="false">SUM(FB4:FB23)</f>
        <v>1</v>
      </c>
      <c r="FC25" s="81" t="n">
        <f aca="false">SUM(FC4:FC23)</f>
        <v>3</v>
      </c>
      <c r="FD25" s="81" t="n">
        <f aca="false">SUM(FD4:FD23)</f>
        <v>2</v>
      </c>
      <c r="FE25" s="81" t="n">
        <f aca="false">SUM(FE4:FE23)</f>
        <v>13</v>
      </c>
      <c r="FF25" s="81" t="n">
        <f aca="false">SUM(FF4:FF23)</f>
        <v>1</v>
      </c>
      <c r="FG25" s="81" t="n">
        <f aca="false">SUM(FG4:FG23)</f>
        <v>5</v>
      </c>
      <c r="FH25" s="81" t="n">
        <f aca="false">SUM(FH4:FH23)</f>
        <v>3</v>
      </c>
      <c r="FI25" s="81" t="n">
        <f aca="false">SUM(FI4:FI23)</f>
        <v>0</v>
      </c>
      <c r="FJ25" s="81" t="n">
        <f aca="false">SUM(FJ4:FJ23)</f>
        <v>2</v>
      </c>
      <c r="FK25" s="82" t="n">
        <f aca="false">SUM(FK4:FK23)</f>
        <v>15</v>
      </c>
      <c r="FL25" s="81" t="n">
        <f aca="false">SUM(FL4:FL23)</f>
        <v>2</v>
      </c>
      <c r="FM25" s="81" t="n">
        <f aca="false">SUM(FM4:FM23)</f>
        <v>9</v>
      </c>
      <c r="FN25" s="81" t="n">
        <f aca="false">SUM(FN4:FN23)</f>
        <v>1</v>
      </c>
      <c r="FO25" s="81" t="n">
        <f aca="false">SUM(FO4:FO23)</f>
        <v>6</v>
      </c>
      <c r="FP25" s="81" t="n">
        <f aca="false">SUM(FP4:FP23)</f>
        <v>1</v>
      </c>
      <c r="FQ25" s="81" t="n">
        <f aca="false">SUM(FQ4:FQ23)</f>
        <v>0</v>
      </c>
      <c r="FR25" s="81" t="n">
        <f aca="false">SUM(FR4:FR23)</f>
        <v>2</v>
      </c>
      <c r="FS25" s="81" t="n">
        <f aca="false">SUM(FS4:FS23)</f>
        <v>1</v>
      </c>
      <c r="FT25" s="81" t="n">
        <f aca="false">SUM(FT4:FT23)</f>
        <v>11</v>
      </c>
      <c r="FU25" s="81" t="n">
        <f aca="false">SUM(FU4:FU23)</f>
        <v>1</v>
      </c>
      <c r="FV25" s="81" t="n">
        <f aca="false">SUM(FV4:FV23)</f>
        <v>4</v>
      </c>
      <c r="FW25" s="81" t="n">
        <f aca="false">SUM(FW4:FW23)</f>
        <v>2</v>
      </c>
      <c r="FX25" s="81" t="n">
        <f aca="false">SUM(FX4:FX23)</f>
        <v>1</v>
      </c>
      <c r="FY25" s="81" t="n">
        <f aca="false">SUM(FY4:FY23)</f>
        <v>4</v>
      </c>
      <c r="FZ25" s="81" t="n">
        <f aca="false">SUM(FZ4:FZ23)</f>
        <v>543.1</v>
      </c>
      <c r="GA25" s="81" t="n">
        <f aca="false">SUM(GA4:GA23)</f>
        <v>2</v>
      </c>
      <c r="GB25" s="81" t="n">
        <f aca="false">SUM(GB4:GB23)</f>
        <v>12</v>
      </c>
      <c r="GC25" s="81" t="n">
        <f aca="false">SUM(GC4:GC23)</f>
        <v>1</v>
      </c>
      <c r="GD25" s="81" t="n">
        <f aca="false">SUM(GD4:GD23)</f>
        <v>4</v>
      </c>
      <c r="GE25" s="81" t="n">
        <f aca="false">SUM(GE4:GE23)</f>
        <v>1</v>
      </c>
      <c r="GF25" s="81" t="n">
        <f aca="false">SUM(GF4:GF23)</f>
        <v>0</v>
      </c>
      <c r="GG25" s="81" t="n">
        <f aca="false">SUM(GG4:GG23)</f>
        <v>1</v>
      </c>
      <c r="GH25" s="81" t="n">
        <f aca="false">SUM(GH4:GH23)</f>
        <v>3</v>
      </c>
      <c r="GI25" s="81" t="n">
        <f aca="false">SUM(GI4:GI23)</f>
        <v>10</v>
      </c>
      <c r="GJ25" s="81" t="n">
        <f aca="false">SUM(GJ4:GJ23)</f>
        <v>1</v>
      </c>
      <c r="GK25" s="81" t="n">
        <f aca="false">SUM(GK4:GK23)</f>
        <v>7</v>
      </c>
      <c r="GL25" s="81" t="n">
        <f aca="false">SUM(GL4:GL23)</f>
        <v>2</v>
      </c>
      <c r="GM25" s="81" t="n">
        <f aca="false">SUM(GM4:GM23)</f>
        <v>0</v>
      </c>
      <c r="GN25" s="81" t="n">
        <f aca="false">SUM(GN4:GN23)</f>
        <v>3</v>
      </c>
      <c r="GO25" s="82" t="n">
        <f aca="false">SUM(GO4:GO23)</f>
        <v>20</v>
      </c>
      <c r="GP25" s="81" t="n">
        <f aca="false">SUM(GP4:GP23)</f>
        <v>2</v>
      </c>
      <c r="GQ25" s="81" t="n">
        <f aca="false">SUM(GQ4:GQ23)</f>
        <v>10</v>
      </c>
      <c r="GR25" s="81" t="n">
        <f aca="false">SUM(GR4:GR23)</f>
        <v>1</v>
      </c>
      <c r="GS25" s="81" t="n">
        <f aca="false">SUM(GS4:GS23)</f>
        <v>3</v>
      </c>
      <c r="GT25" s="81" t="n">
        <f aca="false">SUM(GT4:GT23)</f>
        <v>1</v>
      </c>
      <c r="GU25" s="81" t="n">
        <f aca="false">SUM(GU4:GU23)</f>
        <v>1</v>
      </c>
      <c r="GV25" s="81" t="n">
        <f aca="false">SUM(GV4:GV23)</f>
        <v>3</v>
      </c>
      <c r="GW25" s="81" t="n">
        <f aca="false">SUM(GW4:GW23)</f>
        <v>1</v>
      </c>
      <c r="GX25" s="81" t="n">
        <f aca="false">SUM(GX4:GX23)</f>
        <v>13</v>
      </c>
      <c r="GY25" s="81" t="n">
        <f aca="false">SUM(GY4:GY23)</f>
        <v>1</v>
      </c>
      <c r="GZ25" s="81" t="n">
        <f aca="false">SUM(GZ4:GZ23)</f>
        <v>5</v>
      </c>
      <c r="HA25" s="81" t="n">
        <f aca="false">SUM(HA4:HA23)</f>
        <v>2</v>
      </c>
      <c r="HB25" s="81" t="n">
        <f aca="false">SUM(HB4:HB23)</f>
        <v>0</v>
      </c>
      <c r="HC25" s="81" t="n">
        <f aca="false">SUM(HC4:HC23)</f>
        <v>2</v>
      </c>
      <c r="HD25" s="81" t="n">
        <f aca="false">SUM(HD4:HD23)</f>
        <v>1</v>
      </c>
      <c r="HE25" s="81" t="n">
        <f aca="false">SUM(HE4:HE23)</f>
        <v>10</v>
      </c>
      <c r="HF25" s="81" t="n">
        <f aca="false">SUM(HF4:HF23)</f>
        <v>1</v>
      </c>
      <c r="HG25" s="81" t="n">
        <f aca="false">SUM(HG4:HG23)</f>
        <v>6</v>
      </c>
      <c r="HH25" s="81" t="n">
        <f aca="false">SUM(HH4:HH23)</f>
        <v>2</v>
      </c>
      <c r="HI25" s="81" t="n">
        <f aca="false">SUM(HI4:HI23)</f>
        <v>0</v>
      </c>
      <c r="HJ25" s="81" t="n">
        <f aca="false">SUM(HJ4:HJ23)</f>
        <v>1</v>
      </c>
      <c r="HK25" s="81" t="n">
        <f aca="false">SUM(HK4:HK23)</f>
        <v>659.7</v>
      </c>
      <c r="HL25" s="81" t="n">
        <f aca="false">SUM(HL4:HL23)</f>
        <v>3</v>
      </c>
      <c r="HM25" s="81" t="n">
        <f aca="false">SUM(HM4:HM23)</f>
        <v>10</v>
      </c>
      <c r="HN25" s="81" t="n">
        <f aca="false">SUM(HN4:HN23)</f>
        <v>1</v>
      </c>
      <c r="HO25" s="81" t="n">
        <f aca="false">SUM(HO4:HO23)</f>
        <v>5</v>
      </c>
      <c r="HP25" s="81" t="n">
        <f aca="false">SUM(HP4:HP23)</f>
        <v>2</v>
      </c>
      <c r="HQ25" s="81" t="n">
        <f aca="false">SUM(HQ4:HQ23)</f>
        <v>1</v>
      </c>
      <c r="HR25" s="81" t="n">
        <f aca="false">SUM(HR4:HR23)</f>
        <v>4</v>
      </c>
      <c r="HS25" s="82" t="n">
        <f aca="false">SUM(HS4:HS23)</f>
        <v>15</v>
      </c>
      <c r="HT25" s="81" t="n">
        <f aca="false">SUM(HT4:HT23)</f>
        <v>2</v>
      </c>
      <c r="HU25" s="81" t="n">
        <f aca="false">SUM(HU4:HU23)</f>
        <v>12</v>
      </c>
      <c r="HV25" s="81" t="n">
        <f aca="false">SUM(HV4:HV23)</f>
        <v>1</v>
      </c>
      <c r="HW25" s="81" t="n">
        <f aca="false">SUM(HW4:HW23)</f>
        <v>3</v>
      </c>
      <c r="HX25" s="81" t="n">
        <f aca="false">SUM(HX4:HX23)</f>
        <v>1</v>
      </c>
      <c r="HY25" s="81" t="n">
        <f aca="false">SUM(HY4:HY23)</f>
        <v>0</v>
      </c>
      <c r="HZ25" s="81" t="n">
        <f aca="false">SUM(HZ4:HZ23)</f>
        <v>2</v>
      </c>
      <c r="IA25" s="81" t="n">
        <f aca="false">SUM(IA4:IA23)</f>
        <v>1</v>
      </c>
      <c r="IB25" s="81" t="n">
        <f aca="false">SUM(IB4:IB23)</f>
        <v>11</v>
      </c>
      <c r="IC25" s="81" t="n">
        <f aca="false">SUM(IC4:IC23)</f>
        <v>1</v>
      </c>
      <c r="ID25" s="81" t="n">
        <f aca="false">SUM(ID4:ID23)</f>
        <v>7</v>
      </c>
      <c r="IE25" s="81" t="n">
        <f aca="false">SUM(IE4:IE23)</f>
        <v>2</v>
      </c>
      <c r="IF25" s="81" t="n">
        <f aca="false">SUM(IF4:IF23)</f>
        <v>0</v>
      </c>
      <c r="IG25" s="81" t="n">
        <f aca="false">SUM(IG4:IG23)</f>
        <v>2</v>
      </c>
      <c r="IH25" s="81" t="n">
        <f aca="false">SUM(IH4:IH23)</f>
        <v>2</v>
      </c>
      <c r="II25" s="81" t="n">
        <f aca="false">SUM(II4:II23)</f>
        <v>9</v>
      </c>
      <c r="IJ25" s="81" t="n">
        <f aca="false">SUM(IJ4:IJ23)</f>
        <v>1</v>
      </c>
      <c r="IK25" s="81" t="n">
        <f aca="false">SUM(IK4:IK23)</f>
        <v>4</v>
      </c>
      <c r="IL25" s="81" t="n">
        <f aca="false">SUM(IL4:IL23)</f>
        <v>1</v>
      </c>
      <c r="IM25" s="81" t="n">
        <f aca="false">SUM(IM4:IM23)</f>
        <v>1</v>
      </c>
      <c r="IN25" s="81" t="n">
        <f aca="false">SUM(IN4:IN23)</f>
        <v>3</v>
      </c>
      <c r="IO25" s="81" t="n">
        <f aca="false">SUM(IO4:IO23)</f>
        <v>537.4</v>
      </c>
      <c r="IP25" s="81" t="n">
        <f aca="false">SUM(IP4:IP23)</f>
        <v>2</v>
      </c>
      <c r="IQ25" s="81" t="n">
        <f aca="false">SUM(IQ4:IQ23)</f>
        <v>13</v>
      </c>
      <c r="IR25" s="81" t="n">
        <f aca="false">SUM(IR4:IR23)</f>
        <v>1</v>
      </c>
      <c r="IS25" s="81" t="n">
        <f aca="false">SUM(IS4:IS23)</f>
        <v>4</v>
      </c>
      <c r="IT25" s="81" t="n">
        <f aca="false">SUM(IT4:IT23)</f>
        <v>2</v>
      </c>
      <c r="IU25" s="81" t="n">
        <f aca="false">SUM(IU4:IU23)</f>
        <v>0</v>
      </c>
      <c r="IV25" s="81" t="n">
        <f aca="false">SUM(IV4:IV23)</f>
        <v>3</v>
      </c>
      <c r="IW25" s="81" t="n">
        <f aca="false">SUM(IW4:IW23)</f>
        <v>3</v>
      </c>
      <c r="IX25" s="81" t="n">
        <f aca="false">SUM(IX4:IX23)</f>
        <v>10</v>
      </c>
      <c r="IY25" s="81" t="n">
        <f aca="false">SUM(IY4:IY23)</f>
        <v>1</v>
      </c>
      <c r="IZ25" s="81" t="n">
        <f aca="false">SUM(IZ4:IZ23)</f>
        <v>6</v>
      </c>
      <c r="JA25" s="81" t="n">
        <f aca="false">SUM(JA4:JA23)</f>
        <v>1</v>
      </c>
      <c r="JB25" s="81" t="n">
        <f aca="false">SUM(JB4:JB23)</f>
        <v>0</v>
      </c>
      <c r="JC25" s="81" t="n">
        <f aca="false">SUM(JC4:JC23)</f>
        <v>1</v>
      </c>
      <c r="JD25" s="83" t="n">
        <v>0</v>
      </c>
      <c r="JE25" s="81" t="n">
        <f aca="false">SUM(JE4:JE23)</f>
        <v>1</v>
      </c>
      <c r="JF25" s="81" t="n">
        <f aca="false">SUM(JF4:JF23)</f>
        <v>10</v>
      </c>
      <c r="JG25" s="81" t="n">
        <f aca="false">SUM(JG4:JG23)</f>
        <v>1</v>
      </c>
      <c r="JH25" s="81" t="n">
        <f aca="false">SUM(JH4:JH23)</f>
        <v>5</v>
      </c>
      <c r="JI25" s="81" t="n">
        <f aca="false">SUM(JI4:JI23)</f>
        <v>2</v>
      </c>
      <c r="JJ25" s="81" t="n">
        <f aca="false">SUM(JJ4:JJ23)</f>
        <v>1</v>
      </c>
      <c r="JK25" s="81" t="n">
        <f aca="false">SUM(JK4:JK23)</f>
        <v>4</v>
      </c>
      <c r="JL25" s="81" t="n">
        <f aca="false">SUM(JL4:JL23)</f>
        <v>1</v>
      </c>
      <c r="JM25" s="81" t="n">
        <f aca="false">SUM(JM4:JM23)</f>
        <v>13</v>
      </c>
      <c r="JN25" s="81" t="n">
        <f aca="false">SUM(JN4:JN23)</f>
        <v>1</v>
      </c>
      <c r="JO25" s="81" t="n">
        <f aca="false">SUM(JO4:JO23)</f>
        <v>3</v>
      </c>
      <c r="JP25" s="81" t="n">
        <f aca="false">SUM(JP4:JP23)</f>
        <v>2</v>
      </c>
      <c r="JQ25" s="81" t="n">
        <f aca="false">SUM(JQ4:JQ23)</f>
        <v>0</v>
      </c>
      <c r="JR25" s="81" t="n">
        <f aca="false">SUM(JR4:JR23)</f>
        <v>1</v>
      </c>
      <c r="JS25" s="81" t="n">
        <f aca="false">SUM(JS4:JS23)</f>
        <v>547.6</v>
      </c>
      <c r="JT25" s="81" t="n">
        <f aca="false">SUM(JT4:JT23)</f>
        <v>2</v>
      </c>
      <c r="JU25" s="81" t="n">
        <f aca="false">SUM(JU4:JU23)</f>
        <v>10</v>
      </c>
      <c r="JV25" s="81" t="n">
        <f aca="false">SUM(JV4:JV23)</f>
        <v>1</v>
      </c>
      <c r="JW25" s="81" t="n">
        <f aca="false">SUM(JW4:JW23)</f>
        <v>8</v>
      </c>
      <c r="JX25" s="81" t="n">
        <f aca="false">SUM(JX4:JX23)</f>
        <v>2</v>
      </c>
      <c r="JY25" s="81" t="n">
        <f aca="false">SUM(JY4:JY23)</f>
        <v>0</v>
      </c>
      <c r="JZ25" s="81" t="n">
        <f aca="false">SUM(JZ4:JZ23)</f>
        <v>2</v>
      </c>
      <c r="KA25" s="81" t="n">
        <f aca="false">SUM(KA4:KA23)</f>
        <v>3</v>
      </c>
      <c r="KB25" s="81" t="n">
        <f aca="false">SUM(KB4:KB23)</f>
        <v>9</v>
      </c>
      <c r="KC25" s="81" t="n">
        <f aca="false">SUM(KC4:KC23)</f>
        <v>1</v>
      </c>
      <c r="KD25" s="81" t="n">
        <f aca="false">SUM(KD4:KD23)</f>
        <v>3</v>
      </c>
      <c r="KE25" s="81" t="n">
        <f aca="false">SUM(KE4:KE23)</f>
        <v>1</v>
      </c>
      <c r="KF25" s="81" t="n">
        <f aca="false">SUM(KF4:KF23)</f>
        <v>1</v>
      </c>
      <c r="KG25" s="81" t="n">
        <f aca="false">SUM(KG4:KG23)</f>
        <v>4</v>
      </c>
      <c r="KH25" s="83" t="n">
        <v>0</v>
      </c>
      <c r="KI25" s="81" t="n">
        <f aca="false">SUM(KI4:KI23)</f>
        <v>1</v>
      </c>
      <c r="KJ25" s="81" t="n">
        <f aca="false">SUM(KJ4:KJ23)</f>
        <v>13</v>
      </c>
      <c r="KK25" s="81" t="n">
        <f aca="false">SUM(KK4:KK23)</f>
        <v>1</v>
      </c>
      <c r="KL25" s="81" t="n">
        <f aca="false">SUM(KL4:KL23)</f>
        <v>4</v>
      </c>
      <c r="KM25" s="81" t="n">
        <f aca="false">SUM(KM4:KM23)</f>
        <v>2</v>
      </c>
      <c r="KN25" s="81" t="n">
        <f aca="false">SUM(KN4:KN23)</f>
        <v>0</v>
      </c>
      <c r="KO25" s="81" t="n">
        <f aca="false">SUM(KO4:KO23)</f>
        <v>2</v>
      </c>
      <c r="KP25" s="81" t="n">
        <f aca="false">SUM(KP4:KP23)</f>
        <v>1</v>
      </c>
      <c r="KQ25" s="81" t="n">
        <f aca="false">SUM(KQ4:KQ23)</f>
        <v>5</v>
      </c>
      <c r="KR25" s="81" t="n">
        <f aca="false">SUM(KR4:KR23)</f>
        <v>1</v>
      </c>
      <c r="KS25" s="81" t="n">
        <f aca="false">SUM(KS4:KS23)</f>
        <v>6</v>
      </c>
      <c r="KT25" s="81" t="n">
        <f aca="false">SUM(KT4:KT23)</f>
        <v>1</v>
      </c>
      <c r="KU25" s="81" t="n">
        <f aca="false">SUM(KU4:KU23)</f>
        <v>0</v>
      </c>
      <c r="KV25" s="81" t="n">
        <f aca="false">SUM(KV4:KV23)</f>
        <v>1</v>
      </c>
      <c r="KW25" s="81" t="n">
        <f aca="false">SUM(KW4:KW23)</f>
        <v>1</v>
      </c>
      <c r="KX25" s="81" t="n">
        <f aca="false">SUM(KX4:KX23)</f>
        <v>6</v>
      </c>
      <c r="KY25" s="81" t="n">
        <f aca="false">SUM(KY4:KY23)</f>
        <v>1</v>
      </c>
      <c r="KZ25" s="81" t="n">
        <f aca="false">SUM(KZ4:KZ23)</f>
        <v>3</v>
      </c>
      <c r="LA25" s="81" t="n">
        <f aca="false">SUM(LA4:LA23)</f>
        <v>3</v>
      </c>
      <c r="LB25" s="81" t="n">
        <f aca="false">SUM(LB4:LB23)</f>
        <v>0</v>
      </c>
      <c r="LC25" s="81" t="n">
        <f aca="false">SUM(LC4:LC23)</f>
        <v>3</v>
      </c>
      <c r="LD25" s="81" t="n">
        <f aca="false">SUM(LD4:LD23)</f>
        <v>603.4</v>
      </c>
      <c r="LE25" s="81" t="n">
        <f aca="false">SUM(LE4:LE23)</f>
        <v>2</v>
      </c>
      <c r="LF25" s="81" t="n">
        <f aca="false">SUM(LF4:LF23)</f>
        <v>11</v>
      </c>
      <c r="LG25" s="81" t="n">
        <f aca="false">SUM(LG4:LG23)</f>
        <v>1</v>
      </c>
      <c r="LH25" s="81" t="n">
        <f aca="false">SUM(LH4:LH23)</f>
        <v>4</v>
      </c>
      <c r="LI25" s="81" t="n">
        <f aca="false">SUM(LI4:LI23)</f>
        <v>1</v>
      </c>
      <c r="LJ25" s="81" t="n">
        <f aca="false">SUM(LJ4:LJ23)</f>
        <v>0</v>
      </c>
      <c r="LK25" s="81" t="n">
        <f aca="false">SUM(LK4:LK23)</f>
        <v>1</v>
      </c>
      <c r="LL25" s="81" t="n">
        <f aca="false">SUM(LL4:LL23)</f>
        <v>2</v>
      </c>
      <c r="LM25" s="81" t="n">
        <f aca="false">SUM(LM4:LM23)</f>
        <v>9</v>
      </c>
      <c r="LN25" s="81" t="n">
        <f aca="false">SUM(LN4:LN23)</f>
        <v>1</v>
      </c>
      <c r="LO25" s="81" t="n">
        <f aca="false">SUM(LO4:LO23)</f>
        <v>6</v>
      </c>
      <c r="LP25" s="81" t="n">
        <f aca="false">SUM(LP4:LP23)</f>
        <v>2</v>
      </c>
      <c r="LQ25" s="81" t="n">
        <f aca="false">SUM(LQ4:LQ23)</f>
        <v>0</v>
      </c>
      <c r="LR25" s="81" t="n">
        <f aca="false">SUM(LR4:LR23)</f>
        <v>3</v>
      </c>
      <c r="LS25" s="83" t="n">
        <v>0</v>
      </c>
      <c r="LT25" s="81" t="n">
        <f aca="false">SUM(LT4:LT23)</f>
        <v>2</v>
      </c>
      <c r="LU25" s="81" t="n">
        <f aca="false">SUM(LU4:LU23)</f>
        <v>10</v>
      </c>
      <c r="LV25" s="81" t="n">
        <f aca="false">SUM(LV4:LV23)</f>
        <v>1</v>
      </c>
      <c r="LW25" s="81" t="n">
        <f aca="false">SUM(LW4:LW23)</f>
        <v>3</v>
      </c>
      <c r="LX25" s="81" t="n">
        <f aca="false">SUM(LX4:LX23)</f>
        <v>1</v>
      </c>
      <c r="LY25" s="81" t="n">
        <f aca="false">SUM(LY4:LY23)</f>
        <v>1</v>
      </c>
      <c r="LZ25" s="81" t="n">
        <f aca="false">SUM(LZ4:LZ23)</f>
        <v>3</v>
      </c>
      <c r="MA25" s="81" t="n">
        <f aca="false">SUM(MA4:MA23)</f>
        <v>2</v>
      </c>
      <c r="MB25" s="81" t="n">
        <f aca="false">SUM(MB4:MB23)</f>
        <v>12</v>
      </c>
      <c r="MC25" s="81" t="n">
        <f aca="false">SUM(MC4:MC23)</f>
        <v>1</v>
      </c>
      <c r="MD25" s="81" t="n">
        <f aca="false">SUM(MD4:MD23)</f>
        <v>5</v>
      </c>
      <c r="ME25" s="81" t="n">
        <f aca="false">SUM(ME4:ME23)</f>
        <v>2</v>
      </c>
      <c r="MF25" s="81" t="n">
        <f aca="false">SUM(MF4:MF23)</f>
        <v>0</v>
      </c>
      <c r="MG25" s="81" t="n">
        <f aca="false">SUM(MG4:MG23)</f>
        <v>1</v>
      </c>
      <c r="MH25" s="81" t="n">
        <f aca="false">SUM(MH4:MH23)</f>
        <v>514.9</v>
      </c>
      <c r="MI25" s="84" t="n">
        <f aca="false">SUM(MI4:MI23)</f>
        <v>6144.1</v>
      </c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34" customFormat="true" ht="15.75" hidden="false" customHeight="false" outlineLevel="0" collapsed="false">
      <c r="A26" s="85"/>
      <c r="C26" s="86"/>
      <c r="D26" s="87"/>
      <c r="E26" s="87"/>
      <c r="F26" s="87"/>
      <c r="G26" s="87"/>
      <c r="H26" s="87"/>
      <c r="I26" s="87"/>
      <c r="M26" s="88"/>
      <c r="N26" s="88"/>
      <c r="O26" s="88"/>
      <c r="R26" s="86"/>
      <c r="S26" s="87"/>
      <c r="T26" s="87"/>
      <c r="U26" s="87"/>
      <c r="V26" s="87"/>
      <c r="W26" s="87"/>
      <c r="X26" s="87"/>
      <c r="Y26" s="86"/>
      <c r="Z26" s="87"/>
      <c r="AA26" s="87"/>
      <c r="AB26" s="87"/>
      <c r="AC26" s="87"/>
      <c r="AD26" s="87"/>
      <c r="AE26" s="87"/>
      <c r="AF26" s="86"/>
      <c r="AG26" s="87"/>
      <c r="AH26" s="87"/>
      <c r="AI26" s="87"/>
      <c r="AJ26" s="87"/>
      <c r="AK26" s="87"/>
      <c r="AL26" s="87"/>
      <c r="AM26" s="89"/>
      <c r="AQ26" s="88"/>
      <c r="AR26" s="88"/>
      <c r="AS26" s="88"/>
      <c r="AV26" s="86"/>
      <c r="AW26" s="87"/>
      <c r="AX26" s="87"/>
      <c r="AY26" s="87"/>
      <c r="AZ26" s="87"/>
      <c r="BA26" s="87"/>
      <c r="BB26" s="87"/>
      <c r="BC26" s="86"/>
      <c r="BD26" s="87"/>
      <c r="BE26" s="87"/>
      <c r="BF26" s="87"/>
      <c r="BG26" s="87"/>
      <c r="BH26" s="87"/>
      <c r="BI26" s="87"/>
      <c r="BJ26" s="86"/>
      <c r="BK26" s="87"/>
      <c r="BL26" s="87"/>
      <c r="BM26" s="87"/>
      <c r="BN26" s="87"/>
      <c r="BO26" s="87"/>
      <c r="BP26" s="87"/>
      <c r="BQ26" s="89"/>
      <c r="BU26" s="88"/>
      <c r="BV26" s="88"/>
      <c r="BW26" s="88"/>
      <c r="BZ26" s="86"/>
      <c r="CA26" s="87"/>
      <c r="CB26" s="87"/>
      <c r="CC26" s="87"/>
      <c r="CD26" s="87"/>
      <c r="CE26" s="87"/>
      <c r="CF26" s="87"/>
      <c r="CG26" s="86"/>
      <c r="CH26" s="87"/>
      <c r="CI26" s="87"/>
      <c r="CJ26" s="87"/>
      <c r="CK26" s="87"/>
      <c r="CL26" s="87"/>
      <c r="CM26" s="87"/>
      <c r="CN26" s="89"/>
      <c r="CR26" s="88"/>
      <c r="CS26" s="88"/>
      <c r="CT26" s="88"/>
      <c r="CW26" s="86"/>
      <c r="CX26" s="87"/>
      <c r="CY26" s="87"/>
      <c r="CZ26" s="87"/>
      <c r="DA26" s="87"/>
      <c r="DB26" s="87"/>
      <c r="DC26" s="87"/>
      <c r="DD26" s="86"/>
      <c r="DE26" s="87"/>
      <c r="DF26" s="87"/>
      <c r="DG26" s="87"/>
      <c r="DH26" s="87"/>
      <c r="DI26" s="87"/>
      <c r="DJ26" s="87"/>
      <c r="DK26" s="86"/>
      <c r="DL26" s="87"/>
      <c r="DM26" s="87"/>
      <c r="DN26" s="87"/>
      <c r="DO26" s="87"/>
      <c r="DP26" s="87"/>
      <c r="DQ26" s="87"/>
      <c r="DR26" s="89"/>
      <c r="DS26" s="86"/>
      <c r="DT26" s="87"/>
      <c r="DU26" s="87"/>
      <c r="DV26" s="87"/>
      <c r="DW26" s="87"/>
      <c r="DX26" s="87"/>
      <c r="DY26" s="87"/>
      <c r="EC26" s="88"/>
      <c r="ED26" s="88"/>
      <c r="EE26" s="88"/>
      <c r="EH26" s="86"/>
      <c r="EI26" s="87"/>
      <c r="EJ26" s="87"/>
      <c r="EK26" s="87"/>
      <c r="EL26" s="87"/>
      <c r="EM26" s="87"/>
      <c r="EN26" s="87"/>
      <c r="EO26" s="86"/>
      <c r="EP26" s="87"/>
      <c r="EQ26" s="87"/>
      <c r="ER26" s="87"/>
      <c r="ES26" s="87"/>
      <c r="ET26" s="87"/>
      <c r="EU26" s="87"/>
      <c r="EV26" s="89"/>
      <c r="EW26" s="86"/>
      <c r="EX26" s="87"/>
      <c r="EY26" s="87"/>
      <c r="EZ26" s="87"/>
      <c r="FA26" s="87"/>
      <c r="FB26" s="87"/>
      <c r="FC26" s="87"/>
      <c r="FG26" s="88"/>
      <c r="FI26" s="88"/>
      <c r="FL26" s="86"/>
      <c r="FM26" s="87"/>
      <c r="FN26" s="87"/>
      <c r="FO26" s="87"/>
      <c r="FP26" s="87"/>
      <c r="FQ26" s="87"/>
      <c r="FR26" s="87"/>
      <c r="FS26" s="86"/>
      <c r="FT26" s="87"/>
      <c r="FU26" s="87"/>
      <c r="FV26" s="87"/>
      <c r="FW26" s="87"/>
      <c r="FX26" s="87"/>
      <c r="FY26" s="87"/>
      <c r="FZ26" s="89"/>
      <c r="GA26" s="86"/>
      <c r="GB26" s="87"/>
      <c r="GC26" s="87"/>
      <c r="GD26" s="87"/>
      <c r="GE26" s="87"/>
      <c r="GF26" s="87"/>
      <c r="GG26" s="87"/>
      <c r="GK26" s="88"/>
      <c r="GM26" s="88"/>
      <c r="GP26" s="86"/>
      <c r="GQ26" s="87"/>
      <c r="GR26" s="87"/>
      <c r="GS26" s="87"/>
      <c r="GT26" s="87"/>
      <c r="GU26" s="87"/>
      <c r="GV26" s="87"/>
      <c r="GW26" s="86"/>
      <c r="GX26" s="87"/>
      <c r="GY26" s="87"/>
      <c r="GZ26" s="87"/>
      <c r="HA26" s="87"/>
      <c r="HB26" s="87"/>
      <c r="HC26" s="87"/>
      <c r="HD26" s="86"/>
      <c r="HE26" s="87"/>
      <c r="HF26" s="87"/>
      <c r="HG26" s="87"/>
      <c r="HH26" s="87"/>
      <c r="HI26" s="87"/>
      <c r="HJ26" s="87"/>
      <c r="HK26" s="89"/>
      <c r="HO26" s="88"/>
      <c r="HQ26" s="88"/>
      <c r="HT26" s="86"/>
      <c r="HU26" s="87"/>
      <c r="HV26" s="87"/>
      <c r="HW26" s="87"/>
      <c r="HX26" s="87"/>
      <c r="HY26" s="87"/>
      <c r="HZ26" s="87"/>
      <c r="IA26" s="86"/>
      <c r="IB26" s="87"/>
      <c r="IC26" s="87"/>
      <c r="ID26" s="87"/>
      <c r="IE26" s="87"/>
      <c r="IF26" s="87"/>
      <c r="IG26" s="87"/>
      <c r="IH26" s="86"/>
      <c r="II26" s="87"/>
      <c r="IJ26" s="87"/>
      <c r="IK26" s="87"/>
      <c r="IL26" s="87"/>
      <c r="IM26" s="87"/>
      <c r="IN26" s="87"/>
      <c r="IO26" s="89"/>
      <c r="IP26" s="86"/>
      <c r="IQ26" s="87"/>
      <c r="IR26" s="87"/>
      <c r="IS26" s="87"/>
      <c r="IT26" s="87"/>
      <c r="IU26" s="87"/>
      <c r="IV26" s="87"/>
      <c r="IZ26" s="88"/>
      <c r="JB26" s="88"/>
      <c r="JE26" s="86"/>
      <c r="JF26" s="87"/>
      <c r="JG26" s="87"/>
      <c r="JH26" s="87"/>
      <c r="JI26" s="87"/>
      <c r="JJ26" s="87"/>
      <c r="JK26" s="87"/>
      <c r="JL26" s="86"/>
      <c r="JM26" s="87"/>
      <c r="JN26" s="87"/>
      <c r="JO26" s="87"/>
      <c r="JP26" s="87"/>
      <c r="JQ26" s="87"/>
      <c r="JR26" s="87"/>
      <c r="JS26" s="89"/>
      <c r="JT26" s="86"/>
      <c r="JU26" s="87"/>
      <c r="JV26" s="87"/>
      <c r="JW26" s="87"/>
      <c r="JX26" s="87"/>
      <c r="JY26" s="87"/>
      <c r="JZ26" s="87"/>
      <c r="KD26" s="88"/>
      <c r="KF26" s="88"/>
      <c r="KI26" s="86"/>
      <c r="KJ26" s="87"/>
      <c r="KK26" s="87"/>
      <c r="KL26" s="87"/>
      <c r="KM26" s="87"/>
      <c r="KN26" s="87"/>
      <c r="KO26" s="87"/>
      <c r="KP26" s="86"/>
      <c r="KQ26" s="87"/>
      <c r="KR26" s="87"/>
      <c r="KS26" s="87"/>
      <c r="KT26" s="87"/>
      <c r="KU26" s="87"/>
      <c r="KV26" s="87"/>
      <c r="KW26" s="86"/>
      <c r="KX26" s="87"/>
      <c r="KY26" s="87"/>
      <c r="KZ26" s="87"/>
      <c r="LA26" s="87"/>
      <c r="LB26" s="87"/>
      <c r="LC26" s="87"/>
      <c r="LD26" s="89"/>
      <c r="LE26" s="86"/>
      <c r="LF26" s="87"/>
      <c r="LG26" s="87"/>
      <c r="LH26" s="87"/>
      <c r="LI26" s="87"/>
      <c r="LJ26" s="87"/>
      <c r="LK26" s="87"/>
      <c r="LO26" s="88"/>
      <c r="LQ26" s="88"/>
      <c r="LT26" s="86"/>
      <c r="LU26" s="87"/>
      <c r="LV26" s="87"/>
      <c r="LW26" s="87"/>
      <c r="LX26" s="87"/>
      <c r="LY26" s="87"/>
      <c r="LZ26" s="87"/>
      <c r="MA26" s="86"/>
      <c r="MB26" s="87"/>
      <c r="MC26" s="87"/>
      <c r="MD26" s="87"/>
      <c r="ME26" s="87"/>
      <c r="MF26" s="87"/>
      <c r="MG26" s="87"/>
      <c r="MH26" s="89"/>
      <c r="MI26" s="11"/>
    </row>
    <row r="27" customFormat="false" ht="15" hidden="false" customHeight="false" outlineLevel="0" collapsed="false">
      <c r="A27" s="90" t="s">
        <v>180</v>
      </c>
      <c r="B27" s="91"/>
      <c r="C27" s="92"/>
      <c r="D27" s="93"/>
      <c r="E27" s="93"/>
      <c r="F27" s="93"/>
      <c r="G27" s="93"/>
      <c r="H27" s="93"/>
      <c r="I27" s="93"/>
      <c r="J27" s="91"/>
      <c r="K27" s="91"/>
      <c r="L27" s="91"/>
      <c r="M27" s="94"/>
      <c r="N27" s="94"/>
      <c r="O27" s="94"/>
      <c r="P27" s="91"/>
      <c r="Q27" s="91" t="n">
        <f aca="false">2</f>
        <v>2</v>
      </c>
      <c r="R27" s="92"/>
      <c r="S27" s="93"/>
      <c r="T27" s="93"/>
      <c r="U27" s="93"/>
      <c r="V27" s="93"/>
      <c r="W27" s="93"/>
      <c r="X27" s="93"/>
      <c r="Y27" s="92"/>
      <c r="Z27" s="93"/>
      <c r="AA27" s="93"/>
      <c r="AB27" s="93"/>
      <c r="AC27" s="93"/>
      <c r="AD27" s="93"/>
      <c r="AE27" s="93"/>
      <c r="AF27" s="92"/>
      <c r="AG27" s="93"/>
      <c r="AH27" s="93"/>
      <c r="AI27" s="93"/>
      <c r="AJ27" s="93"/>
      <c r="AK27" s="93"/>
      <c r="AL27" s="93"/>
      <c r="AM27" s="95"/>
      <c r="AN27" s="91"/>
      <c r="AO27" s="91"/>
      <c r="AP27" s="91"/>
      <c r="AQ27" s="94"/>
      <c r="AR27" s="94"/>
      <c r="AS27" s="94"/>
      <c r="AT27" s="91"/>
      <c r="AU27" s="91" t="n">
        <f aca="false">74+26+20+27.5+35.5+85.5+77+57.5+50+52+49.5</f>
        <v>554.5</v>
      </c>
      <c r="AV27" s="92"/>
      <c r="AW27" s="93"/>
      <c r="AX27" s="93"/>
      <c r="AY27" s="93"/>
      <c r="AZ27" s="93"/>
      <c r="BA27" s="93"/>
      <c r="BB27" s="93"/>
      <c r="BC27" s="92"/>
      <c r="BD27" s="93"/>
      <c r="BE27" s="93"/>
      <c r="BF27" s="93"/>
      <c r="BG27" s="93"/>
      <c r="BH27" s="93"/>
      <c r="BI27" s="93"/>
      <c r="BJ27" s="92"/>
      <c r="BK27" s="93"/>
      <c r="BL27" s="93"/>
      <c r="BM27" s="93"/>
      <c r="BN27" s="93"/>
      <c r="BO27" s="93"/>
      <c r="BP27" s="93"/>
      <c r="BQ27" s="95" t="n">
        <f aca="false">61+26+27.5+22+30+70+62+55+57.5+91.3+15.7</f>
        <v>518</v>
      </c>
      <c r="BR27" s="91"/>
      <c r="BS27" s="91"/>
      <c r="BT27" s="91"/>
      <c r="BU27" s="94"/>
      <c r="BV27" s="94"/>
      <c r="BW27" s="94"/>
      <c r="BX27" s="91"/>
      <c r="BY27" s="91"/>
      <c r="BZ27" s="92"/>
      <c r="CA27" s="93"/>
      <c r="CB27" s="93"/>
      <c r="CC27" s="93"/>
      <c r="CD27" s="93"/>
      <c r="CE27" s="93"/>
      <c r="CF27" s="93"/>
      <c r="CG27" s="92"/>
      <c r="CH27" s="93"/>
      <c r="CI27" s="93"/>
      <c r="CJ27" s="93"/>
      <c r="CK27" s="93"/>
      <c r="CL27" s="93"/>
      <c r="CM27" s="93"/>
      <c r="CN27" s="95" t="n">
        <f aca="false">46+26+30.5+17+24.5+54.5+47+163.5+57.5+31.5+15.7</f>
        <v>513.7</v>
      </c>
      <c r="CO27" s="91"/>
      <c r="CP27" s="91"/>
      <c r="CQ27" s="91"/>
      <c r="CR27" s="94"/>
      <c r="CS27" s="94"/>
      <c r="CT27" s="94"/>
      <c r="CU27" s="91"/>
      <c r="CV27" s="91"/>
      <c r="CW27" s="92"/>
      <c r="CX27" s="93"/>
      <c r="CY27" s="93"/>
      <c r="CZ27" s="93"/>
      <c r="DA27" s="93"/>
      <c r="DB27" s="93"/>
      <c r="DC27" s="93"/>
      <c r="DD27" s="92"/>
      <c r="DE27" s="93"/>
      <c r="DF27" s="93"/>
      <c r="DG27" s="93"/>
      <c r="DH27" s="93"/>
      <c r="DI27" s="93"/>
      <c r="DJ27" s="93"/>
      <c r="DK27" s="92"/>
      <c r="DL27" s="93"/>
      <c r="DM27" s="93"/>
      <c r="DN27" s="93"/>
      <c r="DO27" s="93"/>
      <c r="DP27" s="93"/>
      <c r="DQ27" s="93"/>
      <c r="DR27" s="95" t="n">
        <f aca="false">61+26+27.5+22+30+70+62+45+52+13+91.3+31.5+15.7</f>
        <v>547</v>
      </c>
      <c r="DS27" s="92"/>
      <c r="DT27" s="93"/>
      <c r="DU27" s="93"/>
      <c r="DV27" s="93"/>
      <c r="DW27" s="93"/>
      <c r="DX27" s="93"/>
      <c r="DY27" s="93"/>
      <c r="DZ27" s="91"/>
      <c r="EA27" s="91"/>
      <c r="EB27" s="91"/>
      <c r="EC27" s="94"/>
      <c r="ED27" s="94"/>
      <c r="EE27" s="94"/>
      <c r="EF27" s="91"/>
      <c r="EG27" s="91"/>
      <c r="EH27" s="92"/>
      <c r="EI27" s="93"/>
      <c r="EJ27" s="93"/>
      <c r="EK27" s="93"/>
      <c r="EL27" s="93"/>
      <c r="EM27" s="93"/>
      <c r="EN27" s="93"/>
      <c r="EO27" s="92"/>
      <c r="EP27" s="93"/>
      <c r="EQ27" s="93"/>
      <c r="ER27" s="93"/>
      <c r="ES27" s="93"/>
      <c r="ET27" s="93"/>
      <c r="EU27" s="93"/>
      <c r="EV27" s="95" t="n">
        <f aca="false">61+26+25.5+23.5+30+70+62+49.5+120+60+15.7</f>
        <v>543.2</v>
      </c>
      <c r="EW27" s="92"/>
      <c r="EX27" s="93"/>
      <c r="EY27" s="93"/>
      <c r="EZ27" s="93"/>
      <c r="FA27" s="93"/>
      <c r="FB27" s="93"/>
      <c r="FC27" s="93"/>
      <c r="FD27" s="91"/>
      <c r="FE27" s="91"/>
      <c r="FF27" s="91"/>
      <c r="FG27" s="94"/>
      <c r="FH27" s="91"/>
      <c r="FI27" s="94"/>
      <c r="FJ27" s="91"/>
      <c r="FK27" s="91"/>
      <c r="FL27" s="92"/>
      <c r="FM27" s="93"/>
      <c r="FN27" s="93"/>
      <c r="FO27" s="93"/>
      <c r="FP27" s="93"/>
      <c r="FQ27" s="93"/>
      <c r="FR27" s="93"/>
      <c r="FS27" s="92"/>
      <c r="FT27" s="93"/>
      <c r="FU27" s="93"/>
      <c r="FV27" s="93"/>
      <c r="FW27" s="93"/>
      <c r="FX27" s="93"/>
      <c r="FY27" s="93"/>
      <c r="FZ27" s="95" t="n">
        <f aca="false">61+26+25+22+30+70+62+130+60+42+15.7</f>
        <v>543.7</v>
      </c>
      <c r="GA27" s="92"/>
      <c r="GB27" s="93"/>
      <c r="GC27" s="93"/>
      <c r="GD27" s="93"/>
      <c r="GE27" s="93"/>
      <c r="GF27" s="93"/>
      <c r="GG27" s="93"/>
      <c r="GH27" s="91"/>
      <c r="GI27" s="91"/>
      <c r="GJ27" s="91"/>
      <c r="GK27" s="94"/>
      <c r="GL27" s="91"/>
      <c r="GM27" s="94"/>
      <c r="GN27" s="91"/>
      <c r="GO27" s="91"/>
      <c r="GP27" s="92"/>
      <c r="GQ27" s="93"/>
      <c r="GR27" s="93"/>
      <c r="GS27" s="93"/>
      <c r="GT27" s="93"/>
      <c r="GU27" s="93"/>
      <c r="GV27" s="93"/>
      <c r="GW27" s="92"/>
      <c r="GX27" s="93"/>
      <c r="GY27" s="93"/>
      <c r="GZ27" s="93"/>
      <c r="HA27" s="93"/>
      <c r="HB27" s="93"/>
      <c r="HC27" s="93"/>
      <c r="HD27" s="92"/>
      <c r="HE27" s="93"/>
      <c r="HF27" s="93"/>
      <c r="HG27" s="93"/>
      <c r="HH27" s="93"/>
      <c r="HI27" s="93"/>
      <c r="HJ27" s="93"/>
      <c r="HK27" s="95" t="n">
        <f aca="false">74+26+20+27.5+35.5+85.5+77+45+57.5+52+55</f>
        <v>555</v>
      </c>
      <c r="HL27" s="91"/>
      <c r="HM27" s="91"/>
      <c r="HN27" s="91"/>
      <c r="HO27" s="94"/>
      <c r="HP27" s="91"/>
      <c r="HQ27" s="94"/>
      <c r="HR27" s="91"/>
      <c r="HS27" s="91"/>
      <c r="HT27" s="92"/>
      <c r="HU27" s="93"/>
      <c r="HV27" s="93"/>
      <c r="HW27" s="93"/>
      <c r="HX27" s="93"/>
      <c r="HY27" s="93"/>
      <c r="HZ27" s="93"/>
      <c r="IA27" s="92"/>
      <c r="IB27" s="93"/>
      <c r="IC27" s="93"/>
      <c r="ID27" s="93"/>
      <c r="IE27" s="93"/>
      <c r="IF27" s="93"/>
      <c r="IG27" s="93"/>
      <c r="IH27" s="92"/>
      <c r="II27" s="93"/>
      <c r="IJ27" s="93"/>
      <c r="IK27" s="93"/>
      <c r="IL27" s="93"/>
      <c r="IM27" s="93"/>
      <c r="IN27" s="93"/>
      <c r="IO27" s="95" t="n">
        <f aca="false">61+26+30.5+22.5+30+70+62+45+52.5+52+61+15.7</f>
        <v>528.2</v>
      </c>
      <c r="IP27" s="92"/>
      <c r="IQ27" s="93"/>
      <c r="IR27" s="93"/>
      <c r="IS27" s="93"/>
      <c r="IT27" s="93"/>
      <c r="IU27" s="93"/>
      <c r="IV27" s="93"/>
      <c r="IW27" s="91"/>
      <c r="IX27" s="91"/>
      <c r="IY27" s="91"/>
      <c r="IZ27" s="94"/>
      <c r="JA27" s="91"/>
      <c r="JB27" s="94"/>
      <c r="JC27" s="91"/>
      <c r="JD27" s="91"/>
      <c r="JE27" s="92"/>
      <c r="JF27" s="93"/>
      <c r="JG27" s="93"/>
      <c r="JH27" s="93"/>
      <c r="JI27" s="93"/>
      <c r="JJ27" s="93"/>
      <c r="JK27" s="93"/>
      <c r="JL27" s="92"/>
      <c r="JM27" s="93"/>
      <c r="JN27" s="93"/>
      <c r="JO27" s="93"/>
      <c r="JP27" s="93"/>
      <c r="JQ27" s="93"/>
      <c r="JR27" s="93"/>
      <c r="JS27" s="95" t="n">
        <f aca="false">77.5+26+14.5+27.5+35.5+85.5+47+42+65+130</f>
        <v>550.5</v>
      </c>
      <c r="JT27" s="92"/>
      <c r="JU27" s="93"/>
      <c r="JV27" s="93"/>
      <c r="JW27" s="93"/>
      <c r="JX27" s="93"/>
      <c r="JY27" s="93"/>
      <c r="JZ27" s="93"/>
      <c r="KA27" s="91"/>
      <c r="KB27" s="91"/>
      <c r="KC27" s="91"/>
      <c r="KD27" s="94"/>
      <c r="KE27" s="91"/>
      <c r="KF27" s="94"/>
      <c r="KG27" s="91"/>
      <c r="KH27" s="91"/>
      <c r="KI27" s="92"/>
      <c r="KJ27" s="93"/>
      <c r="KK27" s="93"/>
      <c r="KL27" s="93"/>
      <c r="KM27" s="93"/>
      <c r="KN27" s="93"/>
      <c r="KO27" s="93"/>
      <c r="KP27" s="92"/>
      <c r="KQ27" s="93"/>
      <c r="KR27" s="93"/>
      <c r="KS27" s="93"/>
      <c r="KT27" s="93"/>
      <c r="KU27" s="93"/>
      <c r="KV27" s="93"/>
      <c r="KW27" s="92"/>
      <c r="KX27" s="93"/>
      <c r="KY27" s="93"/>
      <c r="KZ27" s="93"/>
      <c r="LA27" s="93"/>
      <c r="LB27" s="93"/>
      <c r="LC27" s="93"/>
      <c r="LD27" s="95" t="n">
        <f aca="false">61+26+25+22+30+70+62+480</f>
        <v>776</v>
      </c>
      <c r="LE27" s="92"/>
      <c r="LF27" s="93"/>
      <c r="LG27" s="93"/>
      <c r="LH27" s="93"/>
      <c r="LI27" s="93"/>
      <c r="LJ27" s="93"/>
      <c r="LK27" s="93"/>
      <c r="LL27" s="91"/>
      <c r="LM27" s="91"/>
      <c r="LN27" s="91"/>
      <c r="LO27" s="94"/>
      <c r="LP27" s="91"/>
      <c r="LQ27" s="94"/>
      <c r="LR27" s="91"/>
      <c r="LS27" s="91"/>
      <c r="LT27" s="92"/>
      <c r="LU27" s="93"/>
      <c r="LV27" s="93"/>
      <c r="LW27" s="93"/>
      <c r="LX27" s="93"/>
      <c r="LY27" s="93"/>
      <c r="LZ27" s="93"/>
      <c r="MA27" s="92"/>
      <c r="MB27" s="93"/>
      <c r="MC27" s="93"/>
      <c r="MD27" s="93"/>
      <c r="ME27" s="93"/>
      <c r="MF27" s="93"/>
      <c r="MG27" s="93"/>
      <c r="MH27" s="95" t="n">
        <f aca="false">61+26+27.5+22.5+30+70+62+52+42+30+73.6+15.7</f>
        <v>512.3</v>
      </c>
      <c r="MI27" s="96" t="n">
        <f aca="false">SUM(Q27:MH27)</f>
        <v>6144.1</v>
      </c>
    </row>
    <row r="28" customFormat="false" ht="15" hidden="false" customHeight="false" outlineLevel="0" collapsed="false">
      <c r="A28" s="97" t="s">
        <v>181</v>
      </c>
      <c r="B28" s="80"/>
      <c r="C28" s="98"/>
      <c r="D28" s="99"/>
      <c r="E28" s="99"/>
      <c r="F28" s="99"/>
      <c r="G28" s="99"/>
      <c r="H28" s="99"/>
      <c r="I28" s="99"/>
      <c r="J28" s="80"/>
      <c r="K28" s="80"/>
      <c r="L28" s="80"/>
      <c r="M28" s="100"/>
      <c r="N28" s="100"/>
      <c r="O28" s="100"/>
      <c r="P28" s="80"/>
      <c r="Q28" s="80"/>
      <c r="R28" s="98"/>
      <c r="S28" s="99"/>
      <c r="T28" s="99"/>
      <c r="U28" s="99"/>
      <c r="V28" s="99"/>
      <c r="W28" s="99"/>
      <c r="X28" s="99"/>
      <c r="Y28" s="98"/>
      <c r="Z28" s="99"/>
      <c r="AA28" s="99"/>
      <c r="AB28" s="99"/>
      <c r="AC28" s="99"/>
      <c r="AD28" s="99"/>
      <c r="AE28" s="99"/>
      <c r="AF28" s="98"/>
      <c r="AG28" s="99"/>
      <c r="AH28" s="99"/>
      <c r="AI28" s="99"/>
      <c r="AJ28" s="99"/>
      <c r="AK28" s="99"/>
      <c r="AL28" s="99"/>
      <c r="AM28" s="101"/>
      <c r="AN28" s="80"/>
      <c r="AO28" s="80"/>
      <c r="AP28" s="80"/>
      <c r="AQ28" s="100"/>
      <c r="AR28" s="100"/>
      <c r="AS28" s="100"/>
      <c r="AT28" s="80"/>
      <c r="AU28" s="80"/>
      <c r="AV28" s="98"/>
      <c r="AW28" s="99"/>
      <c r="AX28" s="99"/>
      <c r="AY28" s="99"/>
      <c r="AZ28" s="99"/>
      <c r="BA28" s="99"/>
      <c r="BB28" s="99"/>
      <c r="BC28" s="98"/>
      <c r="BD28" s="99"/>
      <c r="BE28" s="99"/>
      <c r="BF28" s="99"/>
      <c r="BG28" s="99"/>
      <c r="BH28" s="99"/>
      <c r="BI28" s="99"/>
      <c r="BJ28" s="98"/>
      <c r="BK28" s="99"/>
      <c r="BL28" s="99"/>
      <c r="BM28" s="99"/>
      <c r="BN28" s="99"/>
      <c r="BO28" s="99"/>
      <c r="BP28" s="99"/>
      <c r="BQ28" s="101"/>
      <c r="BR28" s="80"/>
      <c r="BS28" s="80"/>
      <c r="BT28" s="80"/>
      <c r="BU28" s="100"/>
      <c r="BV28" s="100"/>
      <c r="BW28" s="100"/>
      <c r="BX28" s="80"/>
      <c r="BY28" s="80"/>
      <c r="BZ28" s="98"/>
      <c r="CA28" s="99"/>
      <c r="CB28" s="99"/>
      <c r="CC28" s="99"/>
      <c r="CD28" s="99"/>
      <c r="CE28" s="99"/>
      <c r="CF28" s="99"/>
      <c r="CG28" s="98"/>
      <c r="CH28" s="99"/>
      <c r="CI28" s="99"/>
      <c r="CJ28" s="99"/>
      <c r="CK28" s="99"/>
      <c r="CL28" s="99"/>
      <c r="CM28" s="99"/>
      <c r="CN28" s="101"/>
      <c r="CO28" s="80"/>
      <c r="CP28" s="80"/>
      <c r="CQ28" s="80"/>
      <c r="CR28" s="100"/>
      <c r="CS28" s="100"/>
      <c r="CT28" s="100"/>
      <c r="CU28" s="80"/>
      <c r="CV28" s="80"/>
      <c r="CW28" s="98"/>
      <c r="CX28" s="99"/>
      <c r="CY28" s="99"/>
      <c r="CZ28" s="99"/>
      <c r="DA28" s="99"/>
      <c r="DB28" s="99"/>
      <c r="DC28" s="99"/>
      <c r="DD28" s="98"/>
      <c r="DE28" s="99"/>
      <c r="DF28" s="99"/>
      <c r="DG28" s="99"/>
      <c r="DH28" s="99"/>
      <c r="DI28" s="99"/>
      <c r="DJ28" s="99"/>
      <c r="DK28" s="98"/>
      <c r="DL28" s="99"/>
      <c r="DM28" s="99"/>
      <c r="DN28" s="99"/>
      <c r="DO28" s="99"/>
      <c r="DP28" s="99"/>
      <c r="DQ28" s="99"/>
      <c r="DR28" s="102"/>
      <c r="DS28" s="98"/>
      <c r="DT28" s="99"/>
      <c r="DU28" s="99"/>
      <c r="DV28" s="99"/>
      <c r="DW28" s="99"/>
      <c r="DX28" s="99"/>
      <c r="DY28" s="99"/>
      <c r="DZ28" s="80"/>
      <c r="EA28" s="80"/>
      <c r="EB28" s="80"/>
      <c r="EC28" s="100"/>
      <c r="ED28" s="100"/>
      <c r="EE28" s="100"/>
      <c r="EF28" s="80"/>
      <c r="EG28" s="80"/>
      <c r="EH28" s="98"/>
      <c r="EI28" s="99"/>
      <c r="EJ28" s="99"/>
      <c r="EK28" s="99"/>
      <c r="EL28" s="99"/>
      <c r="EM28" s="99"/>
      <c r="EN28" s="99"/>
      <c r="EO28" s="98"/>
      <c r="EP28" s="99"/>
      <c r="EQ28" s="99"/>
      <c r="ER28" s="99"/>
      <c r="ES28" s="99"/>
      <c r="ET28" s="99"/>
      <c r="EU28" s="99"/>
      <c r="EV28" s="102"/>
      <c r="EW28" s="98"/>
      <c r="EX28" s="99"/>
      <c r="EY28" s="99"/>
      <c r="EZ28" s="99"/>
      <c r="FA28" s="99"/>
      <c r="FB28" s="99"/>
      <c r="FC28" s="99"/>
      <c r="FD28" s="80"/>
      <c r="FE28" s="80"/>
      <c r="FF28" s="80"/>
      <c r="FG28" s="100"/>
      <c r="FH28" s="80"/>
      <c r="FI28" s="100"/>
      <c r="FJ28" s="80"/>
      <c r="FK28" s="80"/>
      <c r="FL28" s="98"/>
      <c r="FM28" s="99"/>
      <c r="FN28" s="99"/>
      <c r="FO28" s="99"/>
      <c r="FP28" s="99"/>
      <c r="FQ28" s="99"/>
      <c r="FR28" s="99"/>
      <c r="FS28" s="98"/>
      <c r="FT28" s="99"/>
      <c r="FU28" s="99"/>
      <c r="FV28" s="99"/>
      <c r="FW28" s="99"/>
      <c r="FX28" s="99"/>
      <c r="FY28" s="99"/>
      <c r="FZ28" s="102"/>
      <c r="GA28" s="98"/>
      <c r="GB28" s="99"/>
      <c r="GC28" s="99"/>
      <c r="GD28" s="99"/>
      <c r="GE28" s="99"/>
      <c r="GF28" s="99"/>
      <c r="GG28" s="99"/>
      <c r="GH28" s="80"/>
      <c r="GI28" s="80"/>
      <c r="GJ28" s="80"/>
      <c r="GK28" s="100"/>
      <c r="GL28" s="80"/>
      <c r="GM28" s="100"/>
      <c r="GN28" s="80"/>
      <c r="GO28" s="80"/>
      <c r="GP28" s="98"/>
      <c r="GQ28" s="99"/>
      <c r="GR28" s="99"/>
      <c r="GS28" s="99"/>
      <c r="GT28" s="99"/>
      <c r="GU28" s="99"/>
      <c r="GV28" s="99"/>
      <c r="GW28" s="98"/>
      <c r="GX28" s="99"/>
      <c r="GY28" s="99"/>
      <c r="GZ28" s="99"/>
      <c r="HA28" s="99"/>
      <c r="HB28" s="99"/>
      <c r="HC28" s="99"/>
      <c r="HD28" s="98"/>
      <c r="HE28" s="99"/>
      <c r="HF28" s="99"/>
      <c r="HG28" s="99"/>
      <c r="HH28" s="99"/>
      <c r="HI28" s="99"/>
      <c r="HJ28" s="99"/>
      <c r="HK28" s="102"/>
      <c r="HL28" s="80"/>
      <c r="HM28" s="80"/>
      <c r="HN28" s="80"/>
      <c r="HO28" s="100"/>
      <c r="HP28" s="80"/>
      <c r="HQ28" s="100"/>
      <c r="HR28" s="80"/>
      <c r="HS28" s="80"/>
      <c r="HT28" s="98"/>
      <c r="HU28" s="99"/>
      <c r="HV28" s="99"/>
      <c r="HW28" s="99"/>
      <c r="HX28" s="99"/>
      <c r="HY28" s="99"/>
      <c r="HZ28" s="99"/>
      <c r="IA28" s="98"/>
      <c r="IB28" s="99"/>
      <c r="IC28" s="99"/>
      <c r="ID28" s="99"/>
      <c r="IE28" s="99"/>
      <c r="IF28" s="99"/>
      <c r="IG28" s="99"/>
      <c r="IH28" s="98"/>
      <c r="II28" s="99"/>
      <c r="IJ28" s="99"/>
      <c r="IK28" s="99"/>
      <c r="IL28" s="99"/>
      <c r="IM28" s="99"/>
      <c r="IN28" s="99"/>
      <c r="IO28" s="102"/>
      <c r="IP28" s="98"/>
      <c r="IQ28" s="99"/>
      <c r="IR28" s="99"/>
      <c r="IS28" s="99"/>
      <c r="IT28" s="99"/>
      <c r="IU28" s="99"/>
      <c r="IV28" s="99"/>
      <c r="IW28" s="80"/>
      <c r="IX28" s="80"/>
      <c r="IY28" s="80"/>
      <c r="IZ28" s="103"/>
      <c r="JA28" s="80"/>
      <c r="JB28" s="100"/>
      <c r="JC28" s="80"/>
      <c r="JD28" s="80"/>
      <c r="JE28" s="98"/>
      <c r="JF28" s="99"/>
      <c r="JG28" s="99"/>
      <c r="JH28" s="99"/>
      <c r="JI28" s="99"/>
      <c r="JJ28" s="99"/>
      <c r="JK28" s="99"/>
      <c r="JL28" s="98"/>
      <c r="JM28" s="99"/>
      <c r="JN28" s="99"/>
      <c r="JO28" s="99"/>
      <c r="JP28" s="99"/>
      <c r="JQ28" s="99"/>
      <c r="JR28" s="99"/>
      <c r="JS28" s="102"/>
      <c r="JT28" s="98"/>
      <c r="JU28" s="99"/>
      <c r="JV28" s="99"/>
      <c r="JW28" s="99"/>
      <c r="JX28" s="99"/>
      <c r="JY28" s="99"/>
      <c r="JZ28" s="99"/>
      <c r="KA28" s="80"/>
      <c r="KB28" s="80"/>
      <c r="KC28" s="80"/>
      <c r="KD28" s="100"/>
      <c r="KE28" s="80"/>
      <c r="KF28" s="100"/>
      <c r="KG28" s="80"/>
      <c r="KH28" s="80"/>
      <c r="KI28" s="98"/>
      <c r="KJ28" s="99"/>
      <c r="KK28" s="99"/>
      <c r="KL28" s="99"/>
      <c r="KM28" s="99"/>
      <c r="KN28" s="99"/>
      <c r="KO28" s="99"/>
      <c r="KP28" s="98"/>
      <c r="KQ28" s="99"/>
      <c r="KR28" s="99"/>
      <c r="KS28" s="99"/>
      <c r="KT28" s="99"/>
      <c r="KU28" s="99"/>
      <c r="KV28" s="99"/>
      <c r="KW28" s="98"/>
      <c r="KX28" s="99"/>
      <c r="KY28" s="99"/>
      <c r="KZ28" s="99"/>
      <c r="LA28" s="99"/>
      <c r="LB28" s="99"/>
      <c r="LC28" s="99"/>
      <c r="LD28" s="102"/>
      <c r="LE28" s="98"/>
      <c r="LF28" s="99"/>
      <c r="LG28" s="99"/>
      <c r="LH28" s="99"/>
      <c r="LI28" s="99"/>
      <c r="LJ28" s="99"/>
      <c r="LK28" s="99"/>
      <c r="LL28" s="80"/>
      <c r="LM28" s="80"/>
      <c r="LN28" s="80"/>
      <c r="LO28" s="100"/>
      <c r="LP28" s="80"/>
      <c r="LQ28" s="100"/>
      <c r="LR28" s="80"/>
      <c r="LS28" s="80"/>
      <c r="LT28" s="98"/>
      <c r="LU28" s="99"/>
      <c r="LV28" s="99"/>
      <c r="LW28" s="99"/>
      <c r="LX28" s="99"/>
      <c r="LY28" s="99"/>
      <c r="LZ28" s="99"/>
      <c r="MA28" s="98"/>
      <c r="MB28" s="99"/>
      <c r="MC28" s="99"/>
      <c r="MD28" s="99"/>
      <c r="ME28" s="99"/>
      <c r="MF28" s="99"/>
      <c r="MG28" s="99"/>
      <c r="MH28" s="102"/>
      <c r="MI28" s="104"/>
    </row>
  </sheetData>
  <autoFilter ref="A1:MI25"/>
  <mergeCells count="92">
    <mergeCell ref="C1:I1"/>
    <mergeCell ref="J1:P1"/>
    <mergeCell ref="R1:X1"/>
    <mergeCell ref="Y1:AE1"/>
    <mergeCell ref="AF1:AL1"/>
    <mergeCell ref="AN1:AT1"/>
    <mergeCell ref="AV1:BB1"/>
    <mergeCell ref="BC1:BI1"/>
    <mergeCell ref="BJ1:BP1"/>
    <mergeCell ref="BR1:BX1"/>
    <mergeCell ref="BZ1:CF1"/>
    <mergeCell ref="CG1:CM1"/>
    <mergeCell ref="CO1:CU1"/>
    <mergeCell ref="CW1:DC1"/>
    <mergeCell ref="DD1:DJ1"/>
    <mergeCell ref="DK1:DQ1"/>
    <mergeCell ref="DS1:DY1"/>
    <mergeCell ref="DZ1:EF1"/>
    <mergeCell ref="EH1:EN1"/>
    <mergeCell ref="EO1:EU1"/>
    <mergeCell ref="EW1:FC1"/>
    <mergeCell ref="FD1:FJ1"/>
    <mergeCell ref="FL1:FR1"/>
    <mergeCell ref="FS1:FY1"/>
    <mergeCell ref="GA1:GG1"/>
    <mergeCell ref="GH1:GN1"/>
    <mergeCell ref="GP1:GV1"/>
    <mergeCell ref="GW1:HC1"/>
    <mergeCell ref="HD1:HJ1"/>
    <mergeCell ref="HL1:HR1"/>
    <mergeCell ref="HT1:HZ1"/>
    <mergeCell ref="IA1:IG1"/>
    <mergeCell ref="IH1:IN1"/>
    <mergeCell ref="IP1:IV1"/>
    <mergeCell ref="IW1:JC1"/>
    <mergeCell ref="JE1:JK1"/>
    <mergeCell ref="JL1:JR1"/>
    <mergeCell ref="JT1:JZ1"/>
    <mergeCell ref="KA1:KG1"/>
    <mergeCell ref="KI1:KO1"/>
    <mergeCell ref="KP1:KV1"/>
    <mergeCell ref="KW1:LC1"/>
    <mergeCell ref="LE1:LK1"/>
    <mergeCell ref="LL1:LR1"/>
    <mergeCell ref="LT1:LZ1"/>
    <mergeCell ref="MA1:MG1"/>
    <mergeCell ref="C2:E2"/>
    <mergeCell ref="J2:L2"/>
    <mergeCell ref="R2:T2"/>
    <mergeCell ref="Y2:AA2"/>
    <mergeCell ref="AF2:AH2"/>
    <mergeCell ref="AN2:AP2"/>
    <mergeCell ref="AV2:AX2"/>
    <mergeCell ref="BC2:BE2"/>
    <mergeCell ref="BJ2:BL2"/>
    <mergeCell ref="BR2:BT2"/>
    <mergeCell ref="BZ2:CB2"/>
    <mergeCell ref="CG2:CI2"/>
    <mergeCell ref="CO2:CQ2"/>
    <mergeCell ref="CW2:CY2"/>
    <mergeCell ref="DD2:DF2"/>
    <mergeCell ref="DK2:DM2"/>
    <mergeCell ref="DS2:DU2"/>
    <mergeCell ref="DZ2:EB2"/>
    <mergeCell ref="EH2:EJ2"/>
    <mergeCell ref="EO2:EQ2"/>
    <mergeCell ref="EW2:EY2"/>
    <mergeCell ref="FD2:FF2"/>
    <mergeCell ref="FL2:FN2"/>
    <mergeCell ref="FS2:FU2"/>
    <mergeCell ref="GA2:GC2"/>
    <mergeCell ref="GH2:GJ2"/>
    <mergeCell ref="GP2:GR2"/>
    <mergeCell ref="GW2:GY2"/>
    <mergeCell ref="HD2:HF2"/>
    <mergeCell ref="HL2:HN2"/>
    <mergeCell ref="HT2:HV2"/>
    <mergeCell ref="IA2:IC2"/>
    <mergeCell ref="IH2:IJ2"/>
    <mergeCell ref="IP2:IR2"/>
    <mergeCell ref="IW2:IY2"/>
    <mergeCell ref="JE2:JG2"/>
    <mergeCell ref="JL2:JN2"/>
    <mergeCell ref="JT2:JV2"/>
    <mergeCell ref="KA2:KC2"/>
    <mergeCell ref="KI2:KK2"/>
    <mergeCell ref="KP2:KR2"/>
    <mergeCell ref="KW2:KY2"/>
    <mergeCell ref="LE2:LG2"/>
    <mergeCell ref="LL2:LN2"/>
    <mergeCell ref="LT2:LV2"/>
    <mergeCell ref="MA2:MC2"/>
  </mergeCells>
  <printOptions headings="false" gridLines="true" gridLinesSet="true" horizontalCentered="true" verticalCentered="true"/>
  <pageMargins left="0.157638888888889" right="0.196527777777778" top="0.196527777777778" bottom="0.23611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colBreaks count="9" manualBreakCount="9">
    <brk id="39" man="true" max="65535" min="0"/>
    <brk id="69" man="true" max="65535" min="0"/>
    <brk id="122" man="true" max="65535" min="0"/>
    <brk id="152" man="true" max="65535" min="0"/>
    <brk id="182" man="true" max="65535" min="0"/>
    <brk id="211" man="true" max="65535" min="0"/>
    <brk id="249" man="true" max="65535" min="0"/>
    <brk id="279" man="true" max="65535" min="0"/>
    <brk id="316" man="true" max="65535" min="0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28"/>
  <sheetViews>
    <sheetView windowProtection="false" showFormulas="false" showGridLines="true" showRowColHeaders="true" showZeros="true" rightToLeft="false" tabSelected="false" showOutlineSymbols="true" defaultGridColor="true" view="pageBreakPreview" topLeftCell="AF1" colorId="64" zoomScale="100" zoomScaleNormal="100" zoomScalePageLayoutView="100" workbookViewId="0">
      <selection pane="topLeft" activeCell="AL16" activeCellId="0" sqref="AL16"/>
    </sheetView>
  </sheetViews>
  <sheetFormatPr defaultRowHeight="13.8"/>
  <cols>
    <col collapsed="false" hidden="false" max="1" min="1" style="0" width="36.5263157894737"/>
    <col collapsed="false" hidden="false" max="2" min="2" style="0" width="12.5344129554656"/>
    <col collapsed="false" hidden="false" max="3" min="3" style="34" width="3.53441295546559"/>
    <col collapsed="false" hidden="false" max="9" min="4" style="34" width="3.64372469635628"/>
    <col collapsed="false" hidden="false" max="10" min="10" style="34" width="3.96356275303644"/>
    <col collapsed="false" hidden="false" max="16" min="11" style="34" width="3.64372469635628"/>
    <col collapsed="false" hidden="false" max="17" min="17" style="34" width="5.35627530364372"/>
    <col collapsed="false" hidden="false" max="25" min="18" style="34" width="3.64372469635628"/>
    <col collapsed="false" hidden="false" max="38" min="26" style="0" width="3.64372469635628"/>
    <col collapsed="false" hidden="false" max="1025" min="39" style="0" width="10.6032388663968"/>
  </cols>
  <sheetData>
    <row r="1" customFormat="false" ht="13.8" hidden="false" customHeight="false" outlineLevel="0" collapsed="false">
      <c r="A1" s="35"/>
      <c r="B1" s="35"/>
      <c r="C1" s="36" t="n">
        <v>43557</v>
      </c>
      <c r="D1" s="36"/>
      <c r="E1" s="36"/>
      <c r="F1" s="36"/>
      <c r="G1" s="36"/>
      <c r="H1" s="36"/>
      <c r="I1" s="36"/>
      <c r="J1" s="36" t="n">
        <v>43564</v>
      </c>
      <c r="K1" s="36"/>
      <c r="L1" s="36"/>
      <c r="M1" s="36"/>
      <c r="N1" s="36"/>
      <c r="O1" s="36"/>
      <c r="P1" s="36"/>
      <c r="Q1" s="37"/>
      <c r="R1" s="36" t="n">
        <v>43571</v>
      </c>
      <c r="S1" s="36"/>
      <c r="T1" s="36"/>
      <c r="U1" s="36"/>
      <c r="V1" s="36"/>
      <c r="W1" s="36"/>
      <c r="X1" s="36"/>
      <c r="Y1" s="36" t="n">
        <v>43578</v>
      </c>
      <c r="Z1" s="36"/>
      <c r="AA1" s="36"/>
      <c r="AB1" s="36"/>
      <c r="AC1" s="36"/>
      <c r="AD1" s="36"/>
      <c r="AE1" s="36"/>
      <c r="AF1" s="36" t="n">
        <v>43585</v>
      </c>
      <c r="AG1" s="36"/>
      <c r="AH1" s="36"/>
      <c r="AI1" s="36"/>
      <c r="AJ1" s="36"/>
      <c r="AK1" s="36"/>
      <c r="AL1" s="36"/>
      <c r="AM1" s="36" t="s">
        <v>6</v>
      </c>
    </row>
    <row r="2" customFormat="false" ht="28.45" hidden="false" customHeight="false" outlineLevel="0" collapsed="false">
      <c r="A2" s="35" t="s">
        <v>154</v>
      </c>
      <c r="B2" s="35"/>
      <c r="C2" s="42" t="s">
        <v>155</v>
      </c>
      <c r="D2" s="42"/>
      <c r="E2" s="42"/>
      <c r="F2" s="43" t="s">
        <v>156</v>
      </c>
      <c r="G2" s="44" t="s">
        <v>157</v>
      </c>
      <c r="H2" s="44" t="s">
        <v>158</v>
      </c>
      <c r="I2" s="45" t="s">
        <v>159</v>
      </c>
      <c r="J2" s="42" t="s">
        <v>155</v>
      </c>
      <c r="K2" s="42"/>
      <c r="L2" s="42"/>
      <c r="M2" s="43" t="s">
        <v>156</v>
      </c>
      <c r="N2" s="44" t="s">
        <v>157</v>
      </c>
      <c r="O2" s="44" t="s">
        <v>158</v>
      </c>
      <c r="P2" s="45" t="s">
        <v>159</v>
      </c>
      <c r="Q2" s="46" t="s">
        <v>160</v>
      </c>
      <c r="R2" s="42" t="s">
        <v>155</v>
      </c>
      <c r="S2" s="42"/>
      <c r="T2" s="42"/>
      <c r="U2" s="43" t="s">
        <v>156</v>
      </c>
      <c r="V2" s="44" t="s">
        <v>157</v>
      </c>
      <c r="W2" s="44" t="s">
        <v>158</v>
      </c>
      <c r="X2" s="45" t="s">
        <v>159</v>
      </c>
      <c r="Y2" s="42" t="s">
        <v>155</v>
      </c>
      <c r="Z2" s="42"/>
      <c r="AA2" s="42"/>
      <c r="AB2" s="43" t="s">
        <v>156</v>
      </c>
      <c r="AC2" s="44" t="s">
        <v>157</v>
      </c>
      <c r="AD2" s="44" t="s">
        <v>158</v>
      </c>
      <c r="AE2" s="45" t="s">
        <v>159</v>
      </c>
      <c r="AF2" s="42" t="s">
        <v>155</v>
      </c>
      <c r="AG2" s="42"/>
      <c r="AH2" s="42"/>
      <c r="AI2" s="43" t="s">
        <v>156</v>
      </c>
      <c r="AJ2" s="44" t="s">
        <v>157</v>
      </c>
      <c r="AK2" s="44" t="s">
        <v>158</v>
      </c>
      <c r="AL2" s="45" t="s">
        <v>159</v>
      </c>
      <c r="AM2" s="40" t="s">
        <v>167</v>
      </c>
    </row>
    <row r="3" customFormat="false" ht="13.8" hidden="false" customHeight="false" outlineLevel="0" collapsed="false">
      <c r="A3" s="48" t="str">
        <f aca="false">Adhérents!A1</f>
        <v>NOM</v>
      </c>
      <c r="B3" s="48" t="s">
        <v>173</v>
      </c>
      <c r="C3" s="49" t="s">
        <v>174</v>
      </c>
      <c r="D3" s="50" t="s">
        <v>175</v>
      </c>
      <c r="E3" s="51" t="n">
        <v>1.5</v>
      </c>
      <c r="F3" s="52" t="s">
        <v>176</v>
      </c>
      <c r="G3" s="51" t="s">
        <v>175</v>
      </c>
      <c r="H3" s="53" t="s">
        <v>175</v>
      </c>
      <c r="I3" s="54" t="s">
        <v>175</v>
      </c>
      <c r="J3" s="49" t="s">
        <v>174</v>
      </c>
      <c r="K3" s="50" t="s">
        <v>175</v>
      </c>
      <c r="L3" s="51" t="n">
        <v>1.5</v>
      </c>
      <c r="M3" s="52" t="s">
        <v>176</v>
      </c>
      <c r="N3" s="51" t="s">
        <v>175</v>
      </c>
      <c r="O3" s="53" t="s">
        <v>175</v>
      </c>
      <c r="P3" s="54" t="s">
        <v>175</v>
      </c>
      <c r="Q3" s="55" t="s">
        <v>177</v>
      </c>
      <c r="R3" s="49" t="s">
        <v>174</v>
      </c>
      <c r="S3" s="50" t="s">
        <v>175</v>
      </c>
      <c r="T3" s="51" t="n">
        <v>1.5</v>
      </c>
      <c r="U3" s="52" t="s">
        <v>176</v>
      </c>
      <c r="V3" s="51" t="s">
        <v>175</v>
      </c>
      <c r="W3" s="53" t="s">
        <v>175</v>
      </c>
      <c r="X3" s="54" t="s">
        <v>175</v>
      </c>
      <c r="Y3" s="49" t="s">
        <v>174</v>
      </c>
      <c r="Z3" s="50" t="s">
        <v>175</v>
      </c>
      <c r="AA3" s="51" t="n">
        <v>1.5</v>
      </c>
      <c r="AB3" s="52" t="s">
        <v>176</v>
      </c>
      <c r="AC3" s="51" t="s">
        <v>175</v>
      </c>
      <c r="AD3" s="53" t="s">
        <v>175</v>
      </c>
      <c r="AE3" s="54" t="s">
        <v>175</v>
      </c>
      <c r="AF3" s="49" t="s">
        <v>174</v>
      </c>
      <c r="AG3" s="50" t="s">
        <v>175</v>
      </c>
      <c r="AH3" s="51" t="n">
        <v>1.5</v>
      </c>
      <c r="AI3" s="52" t="s">
        <v>176</v>
      </c>
      <c r="AJ3" s="51" t="s">
        <v>175</v>
      </c>
      <c r="AK3" s="53" t="s">
        <v>175</v>
      </c>
      <c r="AL3" s="54" t="s">
        <v>175</v>
      </c>
      <c r="AM3" s="56" t="s">
        <v>178</v>
      </c>
    </row>
    <row r="4" customFormat="false" ht="13.8" hidden="false" customHeight="false" outlineLevel="0" collapsed="false">
      <c r="A4" s="58" t="s">
        <v>10</v>
      </c>
      <c r="B4" s="58" t="s">
        <v>12</v>
      </c>
      <c r="C4" s="59"/>
      <c r="D4" s="60"/>
      <c r="E4" s="61" t="n">
        <v>1</v>
      </c>
      <c r="F4" s="62" t="n">
        <v>1</v>
      </c>
      <c r="G4" s="61"/>
      <c r="H4" s="63"/>
      <c r="I4" s="64"/>
      <c r="J4" s="59"/>
      <c r="K4" s="60"/>
      <c r="L4" s="61" t="n">
        <v>1</v>
      </c>
      <c r="M4" s="62"/>
      <c r="N4" s="61" t="n">
        <v>1</v>
      </c>
      <c r="O4" s="63"/>
      <c r="P4" s="64"/>
      <c r="Q4" s="65" t="n">
        <v>1</v>
      </c>
      <c r="R4" s="59"/>
      <c r="S4" s="60"/>
      <c r="T4" s="61" t="n">
        <v>1</v>
      </c>
      <c r="U4" s="62" t="n">
        <v>1</v>
      </c>
      <c r="V4" s="61"/>
      <c r="W4" s="63"/>
      <c r="X4" s="64"/>
      <c r="Y4" s="59"/>
      <c r="Z4" s="60"/>
      <c r="AA4" s="61" t="n">
        <v>1</v>
      </c>
      <c r="AB4" s="62"/>
      <c r="AC4" s="61" t="n">
        <v>1</v>
      </c>
      <c r="AD4" s="63"/>
      <c r="AE4" s="64"/>
      <c r="AF4" s="59"/>
      <c r="AG4" s="60"/>
      <c r="AH4" s="61" t="n">
        <v>1</v>
      </c>
      <c r="AI4" s="62" t="n">
        <v>1</v>
      </c>
      <c r="AJ4" s="61"/>
      <c r="AK4" s="63"/>
      <c r="AL4" s="64"/>
      <c r="AM4" s="66" t="n">
        <f aca="false">(C4+J4+R4+Y4+AF4)*2.8+(D4+K4+S4+Z4+AG4)*5+(E4+L4+T4+AA4+AH4)*7.5+(F4+M4+U4+AB4+AI4)*5.5+(G4+N4+V4+AC4+AJ4)*9+(H4+O4+W4+AD4+AK4)*7.5+(I4+P4+X4+AE4+AL4)*6.5+Q4*2</f>
        <v>74</v>
      </c>
    </row>
    <row r="5" customFormat="false" ht="13.8" hidden="false" customHeight="false" outlineLevel="0" collapsed="false">
      <c r="A5" s="58" t="s">
        <v>16</v>
      </c>
      <c r="B5" s="58" t="s">
        <v>12</v>
      </c>
      <c r="C5" s="69"/>
      <c r="D5" s="70" t="n">
        <v>1</v>
      </c>
      <c r="E5" s="71"/>
      <c r="F5" s="62"/>
      <c r="G5" s="71"/>
      <c r="H5" s="72"/>
      <c r="I5" s="73"/>
      <c r="J5" s="69"/>
      <c r="K5" s="70" t="n">
        <v>1</v>
      </c>
      <c r="L5" s="71"/>
      <c r="M5" s="62"/>
      <c r="N5" s="71"/>
      <c r="O5" s="72"/>
      <c r="P5" s="73"/>
      <c r="Q5" s="74" t="n">
        <v>5</v>
      </c>
      <c r="R5" s="69"/>
      <c r="S5" s="70" t="n">
        <v>1</v>
      </c>
      <c r="T5" s="71"/>
      <c r="U5" s="62"/>
      <c r="V5" s="71"/>
      <c r="W5" s="72"/>
      <c r="X5" s="73"/>
      <c r="Y5" s="69"/>
      <c r="Z5" s="70" t="n">
        <v>1</v>
      </c>
      <c r="AA5" s="71"/>
      <c r="AB5" s="62"/>
      <c r="AC5" s="71"/>
      <c r="AD5" s="72"/>
      <c r="AE5" s="73"/>
      <c r="AF5" s="69"/>
      <c r="AG5" s="70" t="n">
        <v>1</v>
      </c>
      <c r="AH5" s="71"/>
      <c r="AI5" s="62"/>
      <c r="AJ5" s="71"/>
      <c r="AK5" s="72"/>
      <c r="AL5" s="73"/>
      <c r="AM5" s="66" t="n">
        <f aca="false">(C5+J5+R5+Y5+AF5)*2.8+(D5+K5+S5+Z5+AG5)*5+(E5+L5+T5+AA5+AH5)*7.5+(F5+M5+U5+AB5+AI5)*5.5+(G5+N5+V5+AC5+AJ5)*9+(H5+O5+W5+AD5+AK5)*7.5+(I5+P5+X5+AE5+AL5)*6.5+Q5*2</f>
        <v>35</v>
      </c>
    </row>
    <row r="6" customFormat="false" ht="13.8" hidden="false" customHeight="false" outlineLevel="0" collapsed="false">
      <c r="A6" s="58" t="s">
        <v>20</v>
      </c>
      <c r="B6" s="58" t="s">
        <v>12</v>
      </c>
      <c r="C6" s="69"/>
      <c r="D6" s="70" t="n">
        <v>1</v>
      </c>
      <c r="E6" s="71"/>
      <c r="F6" s="62"/>
      <c r="G6" s="71"/>
      <c r="H6" s="72"/>
      <c r="I6" s="73"/>
      <c r="J6" s="69"/>
      <c r="K6" s="70"/>
      <c r="L6" s="71"/>
      <c r="M6" s="62" t="n">
        <v>1</v>
      </c>
      <c r="N6" s="71"/>
      <c r="O6" s="72"/>
      <c r="P6" s="73"/>
      <c r="Q6" s="74"/>
      <c r="R6" s="69"/>
      <c r="S6" s="70"/>
      <c r="T6" s="71"/>
      <c r="U6" s="62"/>
      <c r="V6" s="71"/>
      <c r="W6" s="72"/>
      <c r="X6" s="73" t="n">
        <v>1</v>
      </c>
      <c r="Y6" s="69"/>
      <c r="Z6" s="70" t="n">
        <v>1</v>
      </c>
      <c r="AA6" s="71"/>
      <c r="AB6" s="62"/>
      <c r="AC6" s="71"/>
      <c r="AD6" s="72"/>
      <c r="AE6" s="73"/>
      <c r="AF6" s="69"/>
      <c r="AG6" s="70"/>
      <c r="AH6" s="71"/>
      <c r="AI6" s="62" t="n">
        <v>1</v>
      </c>
      <c r="AJ6" s="71"/>
      <c r="AK6" s="72"/>
      <c r="AL6" s="73"/>
      <c r="AM6" s="66" t="n">
        <f aca="false">(C6+J6+R6+Y6+AF6)*2.8+(D6+K6+S6+Z6+AG6)*5+(E6+L6+T6+AA6+AH6)*7.5+(F6+M6+U6+AB6+AI6)*5.5+(G6+N6+V6+AC6+AJ6)*9+(H6+O6+W6+AD6+AK6)*7.5+(I6+P6+X6+AE6+AL6)*6.5+Q6*2</f>
        <v>27.5</v>
      </c>
    </row>
    <row r="7" customFormat="false" ht="13.8" hidden="false" customHeight="false" outlineLevel="0" collapsed="false">
      <c r="A7" s="58" t="s">
        <v>24</v>
      </c>
      <c r="B7" s="58" t="s">
        <v>26</v>
      </c>
      <c r="C7" s="69"/>
      <c r="D7" s="70" t="n">
        <v>3</v>
      </c>
      <c r="E7" s="71"/>
      <c r="F7" s="62"/>
      <c r="G7" s="71"/>
      <c r="H7" s="72"/>
      <c r="I7" s="73"/>
      <c r="J7" s="69"/>
      <c r="K7" s="70" t="n">
        <v>3</v>
      </c>
      <c r="L7" s="71"/>
      <c r="M7" s="62"/>
      <c r="N7" s="71"/>
      <c r="O7" s="72"/>
      <c r="P7" s="73"/>
      <c r="Q7" s="74" t="n">
        <v>1</v>
      </c>
      <c r="R7" s="69"/>
      <c r="S7" s="70" t="n">
        <v>3</v>
      </c>
      <c r="T7" s="71"/>
      <c r="U7" s="62"/>
      <c r="V7" s="71"/>
      <c r="W7" s="72"/>
      <c r="X7" s="73"/>
      <c r="Y7" s="69"/>
      <c r="Z7" s="70" t="n">
        <v>3</v>
      </c>
      <c r="AA7" s="71"/>
      <c r="AB7" s="62"/>
      <c r="AC7" s="71"/>
      <c r="AD7" s="72"/>
      <c r="AE7" s="73"/>
      <c r="AF7" s="69"/>
      <c r="AG7" s="70" t="n">
        <v>3</v>
      </c>
      <c r="AH7" s="71"/>
      <c r="AI7" s="62"/>
      <c r="AJ7" s="71"/>
      <c r="AK7" s="72"/>
      <c r="AL7" s="73"/>
      <c r="AM7" s="66" t="n">
        <f aca="false">(C7+J7+R7+Y7+AF7)*2.8+(D7+K7+S7+Z7+AG7)*5+(E7+L7+T7+AA7+AH7)*7.5+(F7+M7+U7+AB7+AI7)*5.5+(G7+N7+V7+AC7+AJ7)*9+(H7+O7+W7+AD7+AK7)*7.5+(I7+P7+X7+AE7+AL7)*6.5+Q7*2</f>
        <v>77</v>
      </c>
    </row>
    <row r="8" customFormat="false" ht="13.8" hidden="false" customHeight="false" outlineLevel="0" collapsed="false">
      <c r="A8" s="58" t="s">
        <v>29</v>
      </c>
      <c r="B8" s="58" t="s">
        <v>31</v>
      </c>
      <c r="C8" s="69"/>
      <c r="D8" s="70" t="n">
        <v>1</v>
      </c>
      <c r="E8" s="71"/>
      <c r="F8" s="62"/>
      <c r="G8" s="71"/>
      <c r="H8" s="72"/>
      <c r="I8" s="73"/>
      <c r="J8" s="69"/>
      <c r="K8" s="70" t="n">
        <v>1</v>
      </c>
      <c r="L8" s="71"/>
      <c r="M8" s="62"/>
      <c r="N8" s="71"/>
      <c r="O8" s="72"/>
      <c r="P8" s="73"/>
      <c r="Q8" s="74"/>
      <c r="R8" s="69"/>
      <c r="S8" s="70" t="n">
        <v>1</v>
      </c>
      <c r="T8" s="71"/>
      <c r="U8" s="62"/>
      <c r="V8" s="71"/>
      <c r="W8" s="72"/>
      <c r="X8" s="73"/>
      <c r="Y8" s="69"/>
      <c r="Z8" s="70" t="n">
        <v>1</v>
      </c>
      <c r="AA8" s="71"/>
      <c r="AB8" s="62"/>
      <c r="AC8" s="71"/>
      <c r="AD8" s="72"/>
      <c r="AE8" s="73"/>
      <c r="AF8" s="69"/>
      <c r="AG8" s="70" t="n">
        <v>1</v>
      </c>
      <c r="AH8" s="71"/>
      <c r="AI8" s="62"/>
      <c r="AJ8" s="71"/>
      <c r="AK8" s="72"/>
      <c r="AL8" s="73"/>
      <c r="AM8" s="66" t="n">
        <f aca="false">(C8+J8+R8+Y8+AF8)*2.8+(D8+K8+S8+Z8+AG8)*5+(E8+L8+T8+AA8+AH8)*7.5+(F8+M8+U8+AB8+AI8)*5.5+(G8+N8+V8+AC8+AJ8)*9+(H8+O8+W8+AD8+AK8)*7.5+(I8+P8+X8+AE8+AL8)*6.5+Q8*2</f>
        <v>25</v>
      </c>
    </row>
    <row r="9" customFormat="false" ht="13.8" hidden="false" customHeight="false" outlineLevel="0" collapsed="false">
      <c r="A9" s="58" t="s">
        <v>34</v>
      </c>
      <c r="B9" s="58" t="s">
        <v>12</v>
      </c>
      <c r="C9" s="69"/>
      <c r="D9" s="70"/>
      <c r="E9" s="71"/>
      <c r="F9" s="62"/>
      <c r="G9" s="71" t="n">
        <v>1</v>
      </c>
      <c r="H9" s="72"/>
      <c r="I9" s="73"/>
      <c r="J9" s="69"/>
      <c r="K9" s="70"/>
      <c r="L9" s="71"/>
      <c r="M9" s="62"/>
      <c r="N9" s="71" t="n">
        <v>1</v>
      </c>
      <c r="O9" s="72"/>
      <c r="P9" s="73"/>
      <c r="Q9" s="74" t="n">
        <v>3</v>
      </c>
      <c r="R9" s="69"/>
      <c r="S9" s="70"/>
      <c r="T9" s="71"/>
      <c r="U9" s="62"/>
      <c r="V9" s="71" t="n">
        <v>1</v>
      </c>
      <c r="W9" s="72"/>
      <c r="X9" s="73"/>
      <c r="Y9" s="69"/>
      <c r="Z9" s="70"/>
      <c r="AA9" s="71"/>
      <c r="AB9" s="62"/>
      <c r="AC9" s="71" t="n">
        <v>1</v>
      </c>
      <c r="AD9" s="72"/>
      <c r="AE9" s="73"/>
      <c r="AF9" s="69"/>
      <c r="AG9" s="70"/>
      <c r="AH9" s="71"/>
      <c r="AI9" s="62"/>
      <c r="AJ9" s="71" t="n">
        <v>1</v>
      </c>
      <c r="AK9" s="72"/>
      <c r="AL9" s="73"/>
      <c r="AM9" s="66" t="n">
        <f aca="false">(C9+J9+R9+Y9+AF9)*2.8+(D9+K9+S9+Z9+AG9)*5+(E9+L9+T9+AA9+AH9)*7.5+(F9+M9+U9+AB9+AI9)*5.5+(G9+N9+V9+AC9+AJ9)*9+(H9+O9+W9+AD9+AK9)*7.5+(I9+P9+X9+AE9+AL9)*6.5+Q9*2</f>
        <v>51</v>
      </c>
    </row>
    <row r="10" customFormat="false" ht="13.8" hidden="false" customHeight="false" outlineLevel="0" collapsed="false">
      <c r="A10" s="58" t="s">
        <v>38</v>
      </c>
      <c r="B10" s="58" t="s">
        <v>40</v>
      </c>
      <c r="C10" s="69"/>
      <c r="D10" s="70"/>
      <c r="E10" s="71"/>
      <c r="F10" s="62"/>
      <c r="G10" s="71"/>
      <c r="H10" s="72"/>
      <c r="I10" s="73" t="n">
        <v>1</v>
      </c>
      <c r="J10" s="69"/>
      <c r="K10" s="70"/>
      <c r="L10" s="71"/>
      <c r="M10" s="62"/>
      <c r="N10" s="71"/>
      <c r="O10" s="72"/>
      <c r="P10" s="73" t="n">
        <v>1</v>
      </c>
      <c r="Q10" s="74"/>
      <c r="R10" s="69"/>
      <c r="S10" s="70"/>
      <c r="T10" s="71"/>
      <c r="U10" s="62"/>
      <c r="V10" s="71"/>
      <c r="W10" s="72"/>
      <c r="X10" s="73" t="n">
        <v>1</v>
      </c>
      <c r="Y10" s="69"/>
      <c r="Z10" s="70"/>
      <c r="AA10" s="71"/>
      <c r="AB10" s="62"/>
      <c r="AC10" s="71"/>
      <c r="AD10" s="72"/>
      <c r="AE10" s="73" t="n">
        <v>1</v>
      </c>
      <c r="AF10" s="69"/>
      <c r="AG10" s="70"/>
      <c r="AH10" s="71"/>
      <c r="AI10" s="62"/>
      <c r="AJ10" s="71"/>
      <c r="AK10" s="72"/>
      <c r="AL10" s="73" t="n">
        <v>1</v>
      </c>
      <c r="AM10" s="66" t="n">
        <f aca="false">(C10+J10+R10+Y10+AF10)*2.8+(D10+K10+S10+Z10+AG10)*5+(E10+L10+T10+AA10+AH10)*7.5+(F10+M10+U10+AB10+AI10)*5.5+(G10+N10+V10+AC10+AJ10)*9+(H10+O10+W10+AD10+AK10)*7.5+(I10+P10+X10+AE10+AL10)*6.5+Q10*2</f>
        <v>32.5</v>
      </c>
    </row>
    <row r="11" customFormat="false" ht="13.8" hidden="false" customHeight="false" outlineLevel="0" collapsed="false">
      <c r="A11" s="58" t="s">
        <v>43</v>
      </c>
      <c r="B11" s="58" t="s">
        <v>40</v>
      </c>
      <c r="C11" s="75"/>
      <c r="D11" s="70" t="n">
        <v>1</v>
      </c>
      <c r="E11" s="71"/>
      <c r="F11" s="62"/>
      <c r="G11" s="71"/>
      <c r="H11" s="72"/>
      <c r="I11" s="73"/>
      <c r="J11" s="75"/>
      <c r="K11" s="70" t="n">
        <v>1</v>
      </c>
      <c r="L11" s="71"/>
      <c r="M11" s="62"/>
      <c r="N11" s="71"/>
      <c r="O11" s="72"/>
      <c r="P11" s="73"/>
      <c r="Q11" s="76"/>
      <c r="R11" s="75"/>
      <c r="S11" s="70" t="n">
        <v>1</v>
      </c>
      <c r="T11" s="71"/>
      <c r="U11" s="62"/>
      <c r="V11" s="71"/>
      <c r="W11" s="72"/>
      <c r="X11" s="73"/>
      <c r="Y11" s="75"/>
      <c r="Z11" s="70" t="n">
        <v>1</v>
      </c>
      <c r="AA11" s="71"/>
      <c r="AB11" s="62"/>
      <c r="AC11" s="71"/>
      <c r="AD11" s="72"/>
      <c r="AE11" s="73"/>
      <c r="AF11" s="75"/>
      <c r="AG11" s="70" t="n">
        <v>1</v>
      </c>
      <c r="AH11" s="71"/>
      <c r="AI11" s="62"/>
      <c r="AJ11" s="71"/>
      <c r="AK11" s="72"/>
      <c r="AL11" s="73"/>
      <c r="AM11" s="66" t="n">
        <f aca="false">(C11+J11+R11+Y11+AF11)*2.8+(D11+K11+S11+Z11+AG11)*5+(E11+L11+T11+AA11+AH11)*7.5+(F11+M11+U11+AB11+AI11)*5.5+(G11+N11+V11+AC11+AJ11)*9+(H11+O11+W11+AD11+AK11)*7.5+(I11+P11+X11+AE11+AL11)*6.5+Q11*2</f>
        <v>25</v>
      </c>
    </row>
    <row r="12" customFormat="false" ht="13.8" hidden="false" customHeight="false" outlineLevel="0" collapsed="false">
      <c r="A12" s="58" t="s">
        <v>47</v>
      </c>
      <c r="B12" s="58" t="s">
        <v>40</v>
      </c>
      <c r="C12" s="69" t="n">
        <v>1</v>
      </c>
      <c r="D12" s="70"/>
      <c r="E12" s="71"/>
      <c r="F12" s="62"/>
      <c r="G12" s="71"/>
      <c r="H12" s="72"/>
      <c r="I12" s="73"/>
      <c r="J12" s="69"/>
      <c r="K12" s="70"/>
      <c r="L12" s="71"/>
      <c r="M12" s="62" t="n">
        <v>1</v>
      </c>
      <c r="N12" s="71"/>
      <c r="O12" s="72"/>
      <c r="P12" s="73"/>
      <c r="Q12" s="74"/>
      <c r="R12" s="69" t="n">
        <v>1</v>
      </c>
      <c r="S12" s="70"/>
      <c r="T12" s="71"/>
      <c r="U12" s="62"/>
      <c r="V12" s="71"/>
      <c r="W12" s="72"/>
      <c r="X12" s="73"/>
      <c r="Y12" s="69"/>
      <c r="Z12" s="70"/>
      <c r="AA12" s="71"/>
      <c r="AB12" s="62" t="n">
        <v>1</v>
      </c>
      <c r="AC12" s="71"/>
      <c r="AD12" s="72"/>
      <c r="AE12" s="73"/>
      <c r="AF12" s="69" t="n">
        <v>1</v>
      </c>
      <c r="AG12" s="70"/>
      <c r="AH12" s="71"/>
      <c r="AI12" s="62"/>
      <c r="AJ12" s="71"/>
      <c r="AK12" s="72"/>
      <c r="AL12" s="73"/>
      <c r="AM12" s="66" t="n">
        <f aca="false">(C12+J12+R12+Y12+AF12)*2.8+(D12+K12+S12+Z12+AG12)*5+(E12+L12+T12+AA12+AH12)*7.5+(F12+M12+U12+AB12+AI12)*5.5+(G12+N12+V12+AC12+AJ12)*9+(H12+O12+W12+AD12+AK12)*7.5+(I12+P12+X12+AE12+AL12)*6.5+Q12*2</f>
        <v>19.4</v>
      </c>
    </row>
    <row r="13" customFormat="false" ht="13.8" hidden="false" customHeight="false" outlineLevel="0" collapsed="false">
      <c r="A13" s="58" t="s">
        <v>51</v>
      </c>
      <c r="B13" s="58" t="s">
        <v>40</v>
      </c>
      <c r="C13" s="69"/>
      <c r="D13" s="70" t="n">
        <v>1</v>
      </c>
      <c r="E13" s="71"/>
      <c r="F13" s="62"/>
      <c r="G13" s="71"/>
      <c r="H13" s="72"/>
      <c r="I13" s="73"/>
      <c r="J13" s="69"/>
      <c r="K13" s="70"/>
      <c r="L13" s="71"/>
      <c r="M13" s="62" t="n">
        <v>1</v>
      </c>
      <c r="N13" s="71"/>
      <c r="O13" s="72"/>
      <c r="P13" s="73"/>
      <c r="Q13" s="74" t="n">
        <v>1</v>
      </c>
      <c r="R13" s="69"/>
      <c r="S13" s="70"/>
      <c r="T13" s="71"/>
      <c r="U13" s="62"/>
      <c r="V13" s="71"/>
      <c r="W13" s="72" t="n">
        <v>1</v>
      </c>
      <c r="X13" s="73"/>
      <c r="Y13" s="69"/>
      <c r="Z13" s="70" t="n">
        <v>1</v>
      </c>
      <c r="AA13" s="71"/>
      <c r="AB13" s="62"/>
      <c r="AC13" s="71"/>
      <c r="AD13" s="72"/>
      <c r="AE13" s="73"/>
      <c r="AF13" s="69"/>
      <c r="AG13" s="70"/>
      <c r="AH13" s="71"/>
      <c r="AI13" s="62" t="n">
        <v>1</v>
      </c>
      <c r="AJ13" s="71"/>
      <c r="AK13" s="72"/>
      <c r="AL13" s="73"/>
      <c r="AM13" s="66" t="n">
        <f aca="false">(C13+J13+R13+Y13+AF13)*2.8+(D13+K13+S13+Z13+AG13)*5+(E13+L13+T13+AA13+AH13)*7.5+(F13+M13+U13+AB13+AI13)*5.5+(G13+N13+V13+AC13+AJ13)*9+(H13+O13+W13+AD13+AK13)*7.5+(I13+P13+X13+AE13+AL13)*6.5+Q13*2</f>
        <v>30.5</v>
      </c>
    </row>
    <row r="14" customFormat="false" ht="13.8" hidden="false" customHeight="false" outlineLevel="0" collapsed="false">
      <c r="A14" s="58" t="s">
        <v>55</v>
      </c>
      <c r="B14" s="58" t="s">
        <v>31</v>
      </c>
      <c r="C14" s="69"/>
      <c r="D14" s="70"/>
      <c r="E14" s="71"/>
      <c r="F14" s="62"/>
      <c r="G14" s="71"/>
      <c r="H14" s="72"/>
      <c r="I14" s="73"/>
      <c r="J14" s="69" t="n">
        <v>1</v>
      </c>
      <c r="K14" s="70"/>
      <c r="L14" s="71"/>
      <c r="M14" s="62"/>
      <c r="N14" s="71"/>
      <c r="O14" s="72"/>
      <c r="P14" s="73"/>
      <c r="Q14" s="74" t="n">
        <v>1</v>
      </c>
      <c r="R14" s="69"/>
      <c r="S14" s="70"/>
      <c r="T14" s="71"/>
      <c r="U14" s="62"/>
      <c r="V14" s="71"/>
      <c r="W14" s="72"/>
      <c r="X14" s="73"/>
      <c r="Y14" s="69"/>
      <c r="Z14" s="70"/>
      <c r="AA14" s="71"/>
      <c r="AB14" s="62"/>
      <c r="AC14" s="71"/>
      <c r="AD14" s="72"/>
      <c r="AE14" s="73"/>
      <c r="AF14" s="69"/>
      <c r="AG14" s="70"/>
      <c r="AH14" s="71"/>
      <c r="AI14" s="62"/>
      <c r="AJ14" s="71"/>
      <c r="AK14" s="72"/>
      <c r="AL14" s="73"/>
      <c r="AM14" s="66" t="n">
        <f aca="false">(C14+J14+R14+Y14+AF14)*2.8+(D14+K14+S14+Z14+AG14)*5+(E14+L14+T14+AA14+AH14)*7.5+(F14+M14+U14+AB14+AI14)*5.5+(G14+N14+V14+AC14+AJ14)*9+(H14+O14+W14+AD14+AK14)*7.5+(I14+P14+X14+AE14+AL14)*6.5+Q14*2</f>
        <v>4.8</v>
      </c>
    </row>
    <row r="15" customFormat="false" ht="13.8" hidden="false" customHeight="false" outlineLevel="0" collapsed="false">
      <c r="A15" s="58" t="s">
        <v>179</v>
      </c>
      <c r="B15" s="58" t="s">
        <v>12</v>
      </c>
      <c r="C15" s="69"/>
      <c r="D15" s="70"/>
      <c r="E15" s="71"/>
      <c r="F15" s="62" t="n">
        <v>1</v>
      </c>
      <c r="G15" s="71"/>
      <c r="H15" s="72"/>
      <c r="I15" s="73"/>
      <c r="J15" s="69"/>
      <c r="K15" s="70"/>
      <c r="L15" s="71"/>
      <c r="M15" s="62"/>
      <c r="N15" s="71"/>
      <c r="O15" s="72"/>
      <c r="P15" s="73" t="n">
        <v>1</v>
      </c>
      <c r="Q15" s="74"/>
      <c r="R15" s="69"/>
      <c r="S15" s="70" t="n">
        <v>1</v>
      </c>
      <c r="T15" s="71"/>
      <c r="U15" s="62"/>
      <c r="V15" s="71"/>
      <c r="W15" s="72"/>
      <c r="X15" s="73"/>
      <c r="Y15" s="69"/>
      <c r="Z15" s="70"/>
      <c r="AA15" s="71"/>
      <c r="AB15" s="62" t="n">
        <v>1</v>
      </c>
      <c r="AC15" s="71"/>
      <c r="AD15" s="72"/>
      <c r="AE15" s="73"/>
      <c r="AF15" s="69"/>
      <c r="AG15" s="70" t="n">
        <v>1</v>
      </c>
      <c r="AH15" s="71"/>
      <c r="AI15" s="62"/>
      <c r="AJ15" s="71"/>
      <c r="AK15" s="72"/>
      <c r="AL15" s="73"/>
      <c r="AM15" s="66" t="n">
        <f aca="false">(C15+J15+R15+Y15+AF15)*2.8+(D15+K15+S15+Z15+AG15)*5+(E15+L15+T15+AA15+AH15)*7.5+(F15+M15+U15+AB15+AI15)*5.5+(G15+N15+V15+AC15+AJ15)*9+(H15+O15+W15+AD15+AK15)*7.5+(I15+P15+X15+AE15+AL15)*6.5+Q15*2</f>
        <v>27.5</v>
      </c>
    </row>
    <row r="16" customFormat="false" ht="13.8" hidden="false" customHeight="false" outlineLevel="0" collapsed="false">
      <c r="A16" s="58" t="s">
        <v>63</v>
      </c>
      <c r="B16" s="58" t="s">
        <v>12</v>
      </c>
      <c r="C16" s="69" t="n">
        <v>1</v>
      </c>
      <c r="D16" s="70"/>
      <c r="E16" s="71"/>
      <c r="F16" s="62"/>
      <c r="G16" s="71"/>
      <c r="H16" s="72"/>
      <c r="I16" s="73"/>
      <c r="J16" s="69" t="n">
        <v>1</v>
      </c>
      <c r="K16" s="70"/>
      <c r="L16" s="71"/>
      <c r="M16" s="62"/>
      <c r="N16" s="71"/>
      <c r="O16" s="72"/>
      <c r="P16" s="73"/>
      <c r="Q16" s="74"/>
      <c r="R16" s="69" t="n">
        <v>1</v>
      </c>
      <c r="S16" s="70"/>
      <c r="T16" s="71"/>
      <c r="U16" s="62"/>
      <c r="V16" s="71"/>
      <c r="W16" s="72"/>
      <c r="X16" s="73"/>
      <c r="Y16" s="69" t="n">
        <v>1</v>
      </c>
      <c r="Z16" s="70"/>
      <c r="AA16" s="71"/>
      <c r="AB16" s="62"/>
      <c r="AC16" s="71"/>
      <c r="AD16" s="72"/>
      <c r="AE16" s="73"/>
      <c r="AF16" s="69"/>
      <c r="AG16" s="70"/>
      <c r="AH16" s="71"/>
      <c r="AI16" s="62"/>
      <c r="AJ16" s="71" t="n">
        <v>1</v>
      </c>
      <c r="AK16" s="72"/>
      <c r="AL16" s="73"/>
      <c r="AM16" s="66" t="n">
        <f aca="false">(C16+J16+R16+Y16+AF16)*2.8+(D16+K16+S16+Z16+AG16)*5+(E16+L16+T16+AA16+AH16)*7.5+(F16+M16+U16+AB16+AI16)*5.5+(G16+N16+V16+AC16+AJ16)*9+(H16+O16+W16+AD16+AK16)*7.5+(I16+P16+X16+AE16+AL16)*6.5+Q16*2</f>
        <v>20.2</v>
      </c>
    </row>
    <row r="17" customFormat="false" ht="13.8" hidden="false" customHeight="false" outlineLevel="0" collapsed="false">
      <c r="A17" s="58" t="s">
        <v>67</v>
      </c>
      <c r="B17" s="58" t="s">
        <v>12</v>
      </c>
      <c r="C17" s="69"/>
      <c r="D17" s="70" t="n">
        <v>1</v>
      </c>
      <c r="E17" s="71"/>
      <c r="F17" s="62"/>
      <c r="G17" s="71"/>
      <c r="H17" s="72"/>
      <c r="I17" s="73"/>
      <c r="J17" s="69"/>
      <c r="K17" s="70"/>
      <c r="L17" s="71"/>
      <c r="M17" s="62" t="n">
        <v>1</v>
      </c>
      <c r="N17" s="71"/>
      <c r="O17" s="72"/>
      <c r="P17" s="73"/>
      <c r="Q17" s="74"/>
      <c r="R17" s="69"/>
      <c r="S17" s="70"/>
      <c r="T17" s="71"/>
      <c r="U17" s="62"/>
      <c r="V17" s="71"/>
      <c r="W17" s="72"/>
      <c r="X17" s="73" t="n">
        <v>1</v>
      </c>
      <c r="Y17" s="69"/>
      <c r="Z17" s="70" t="n">
        <v>1</v>
      </c>
      <c r="AA17" s="71"/>
      <c r="AB17" s="62"/>
      <c r="AC17" s="71"/>
      <c r="AD17" s="72"/>
      <c r="AE17" s="73"/>
      <c r="AF17" s="69"/>
      <c r="AG17" s="70"/>
      <c r="AH17" s="71"/>
      <c r="AI17" s="62" t="n">
        <v>1</v>
      </c>
      <c r="AJ17" s="71"/>
      <c r="AK17" s="72"/>
      <c r="AL17" s="73"/>
      <c r="AM17" s="66" t="n">
        <f aca="false">(C17+J17+R17+Y17+AF17)*2.8+(D17+K17+S17+Z17+AG17)*5+(E17+L17+T17+AA17+AH17)*7.5+(F17+M17+U17+AB17+AI17)*5.5+(G17+N17+V17+AC17+AJ17)*9+(H17+O17+W17+AD17+AK17)*7.5+(I17+P17+X17+AE17+AL17)*6.5+Q17*2</f>
        <v>27.5</v>
      </c>
    </row>
    <row r="18" customFormat="false" ht="13.8" hidden="false" customHeight="false" outlineLevel="0" collapsed="false">
      <c r="A18" s="58" t="s">
        <v>70</v>
      </c>
      <c r="B18" s="58" t="s">
        <v>12</v>
      </c>
      <c r="C18" s="69"/>
      <c r="D18" s="70"/>
      <c r="E18" s="71"/>
      <c r="F18" s="62"/>
      <c r="G18" s="71"/>
      <c r="H18" s="72"/>
      <c r="I18" s="73"/>
      <c r="J18" s="69"/>
      <c r="K18" s="70" t="n">
        <v>1</v>
      </c>
      <c r="L18" s="71"/>
      <c r="M18" s="62"/>
      <c r="N18" s="71"/>
      <c r="O18" s="72"/>
      <c r="P18" s="73" t="n">
        <v>1</v>
      </c>
      <c r="Q18" s="74"/>
      <c r="R18" s="69"/>
      <c r="S18" s="70"/>
      <c r="T18" s="71"/>
      <c r="U18" s="62"/>
      <c r="V18" s="71"/>
      <c r="W18" s="72"/>
      <c r="X18" s="73"/>
      <c r="Y18" s="69"/>
      <c r="Z18" s="70" t="n">
        <v>1</v>
      </c>
      <c r="AA18" s="71"/>
      <c r="AB18" s="62"/>
      <c r="AC18" s="71"/>
      <c r="AD18" s="72"/>
      <c r="AE18" s="73"/>
      <c r="AF18" s="69"/>
      <c r="AG18" s="70"/>
      <c r="AH18" s="71"/>
      <c r="AI18" s="62"/>
      <c r="AJ18" s="71"/>
      <c r="AK18" s="72"/>
      <c r="AL18" s="73"/>
      <c r="AM18" s="66" t="n">
        <f aca="false">(C18+J18+R18+Y18+AF18)*2.8+(D18+K18+S18+Z18+AG18)*5+(E18+L18+T18+AA18+AH18)*7.5+(F18+M18+U18+AB18+AI18)*5.5+(G18+N18+V18+AC18+AJ18)*9+(H18+O18+W18+AD18+AK18)*7.5+(I18+P18+X18+AE18+AL18)*6.5+Q18*2</f>
        <v>16.5</v>
      </c>
    </row>
    <row r="19" customFormat="false" ht="13.8" hidden="false" customHeight="false" outlineLevel="0" collapsed="false">
      <c r="A19" s="58" t="s">
        <v>74</v>
      </c>
      <c r="B19" s="58" t="s">
        <v>12</v>
      </c>
      <c r="C19" s="69"/>
      <c r="D19" s="70"/>
      <c r="E19" s="71"/>
      <c r="F19" s="62" t="n">
        <v>1</v>
      </c>
      <c r="G19" s="71"/>
      <c r="H19" s="72"/>
      <c r="I19" s="73"/>
      <c r="J19" s="69"/>
      <c r="K19" s="70"/>
      <c r="L19" s="71"/>
      <c r="M19" s="62" t="n">
        <v>1</v>
      </c>
      <c r="N19" s="71"/>
      <c r="O19" s="72"/>
      <c r="P19" s="73"/>
      <c r="Q19" s="74" t="n">
        <v>4</v>
      </c>
      <c r="R19" s="69"/>
      <c r="S19" s="70"/>
      <c r="T19" s="71"/>
      <c r="U19" s="62" t="n">
        <v>1</v>
      </c>
      <c r="V19" s="71"/>
      <c r="W19" s="72"/>
      <c r="X19" s="73"/>
      <c r="Y19" s="69"/>
      <c r="Z19" s="70"/>
      <c r="AA19" s="71"/>
      <c r="AB19" s="62" t="n">
        <v>1</v>
      </c>
      <c r="AC19" s="71"/>
      <c r="AD19" s="72"/>
      <c r="AE19" s="73"/>
      <c r="AF19" s="69"/>
      <c r="AG19" s="70"/>
      <c r="AH19" s="71"/>
      <c r="AI19" s="62" t="n">
        <v>1</v>
      </c>
      <c r="AJ19" s="71"/>
      <c r="AK19" s="72"/>
      <c r="AL19" s="73"/>
      <c r="AM19" s="66" t="n">
        <f aca="false">(C19+J19+R19+Y19+AF19)*2.8+(D19+K19+S19+Z19+AG19)*5+(E19+L19+T19+AA19+AH19)*7.5+(F19+M19+U19+AB19+AI19)*5.5+(G19+N19+V19+AC19+AJ19)*9+(H19+O19+W19+AD19+AK19)*7.5+(I19+P19+X19+AE19+AL19)*6.5+Q19*2</f>
        <v>35.5</v>
      </c>
    </row>
    <row r="20" customFormat="false" ht="13.8" hidden="false" customHeight="false" outlineLevel="0" collapsed="false">
      <c r="A20" s="58" t="s">
        <v>77</v>
      </c>
      <c r="B20" s="58" t="s">
        <v>31</v>
      </c>
      <c r="C20" s="69"/>
      <c r="D20" s="70" t="n">
        <v>1</v>
      </c>
      <c r="E20" s="71"/>
      <c r="F20" s="62"/>
      <c r="G20" s="71"/>
      <c r="H20" s="72"/>
      <c r="I20" s="73"/>
      <c r="J20" s="69"/>
      <c r="K20" s="70"/>
      <c r="L20" s="71"/>
      <c r="M20" s="62"/>
      <c r="N20" s="71"/>
      <c r="O20" s="72"/>
      <c r="P20" s="73"/>
      <c r="Q20" s="74"/>
      <c r="R20" s="69"/>
      <c r="S20" s="70" t="n">
        <v>1</v>
      </c>
      <c r="T20" s="71"/>
      <c r="U20" s="62"/>
      <c r="V20" s="71"/>
      <c r="W20" s="72"/>
      <c r="X20" s="73"/>
      <c r="Y20" s="69"/>
      <c r="Z20" s="70"/>
      <c r="AA20" s="71"/>
      <c r="AB20" s="62"/>
      <c r="AC20" s="71"/>
      <c r="AD20" s="72"/>
      <c r="AE20" s="73"/>
      <c r="AF20" s="69"/>
      <c r="AG20" s="70" t="n">
        <v>1</v>
      </c>
      <c r="AH20" s="71"/>
      <c r="AI20" s="62"/>
      <c r="AJ20" s="71"/>
      <c r="AK20" s="72"/>
      <c r="AL20" s="73"/>
      <c r="AM20" s="66" t="n">
        <f aca="false">(C20+J20+R20+Y20+AF20)*2.8+(D20+K20+S20+Z20+AG20)*5+(E20+L20+T20+AA20+AH20)*7.5+(F20+M20+U20+AB20+AI20)*5.5+(G20+N20+V20+AC20+AJ20)*9+(H20+O20+W20+AD20+AK20)*7.5+(I20+P20+X20+AE20+AL20)*6.5+Q20*2</f>
        <v>15</v>
      </c>
    </row>
    <row r="21" customFormat="false" ht="13.8" hidden="false" customHeight="false" outlineLevel="0" collapsed="false">
      <c r="A21" s="58" t="s">
        <v>80</v>
      </c>
      <c r="B21" s="58" t="s">
        <v>40</v>
      </c>
      <c r="C21" s="69"/>
      <c r="D21" s="70" t="n">
        <v>2</v>
      </c>
      <c r="E21" s="71"/>
      <c r="F21" s="62" t="n">
        <v>1</v>
      </c>
      <c r="G21" s="71"/>
      <c r="H21" s="72"/>
      <c r="I21" s="73"/>
      <c r="J21" s="69"/>
      <c r="K21" s="70" t="n">
        <v>2</v>
      </c>
      <c r="L21" s="71"/>
      <c r="M21" s="62" t="n">
        <v>1</v>
      </c>
      <c r="N21" s="71"/>
      <c r="O21" s="72"/>
      <c r="P21" s="73"/>
      <c r="Q21" s="74" t="n">
        <v>4</v>
      </c>
      <c r="R21" s="69"/>
      <c r="S21" s="70" t="n">
        <v>2</v>
      </c>
      <c r="T21" s="71"/>
      <c r="U21" s="62" t="n">
        <v>1</v>
      </c>
      <c r="V21" s="71"/>
      <c r="W21" s="72"/>
      <c r="X21" s="73"/>
      <c r="Y21" s="69"/>
      <c r="Z21" s="70" t="n">
        <v>2</v>
      </c>
      <c r="AA21" s="71"/>
      <c r="AB21" s="62" t="n">
        <v>1</v>
      </c>
      <c r="AC21" s="71"/>
      <c r="AD21" s="72"/>
      <c r="AE21" s="73"/>
      <c r="AF21" s="69"/>
      <c r="AG21" s="70" t="n">
        <v>2</v>
      </c>
      <c r="AH21" s="71"/>
      <c r="AI21" s="62" t="n">
        <v>1</v>
      </c>
      <c r="AJ21" s="71"/>
      <c r="AK21" s="72"/>
      <c r="AL21" s="73"/>
      <c r="AM21" s="66" t="n">
        <f aca="false">(C21+J21+R21+Y21+AF21)*2.8+(D21+K21+S21+Z21+AG21)*5+(E21+L21+T21+AA21+AH21)*7.5+(F21+M21+U21+AB21+AI21)*5.5+(G21+N21+V21+AC21+AJ21)*9+(H21+O21+W21+AD21+AK21)*7.5+(I21+P21+X21+AE21+AL21)*6.5+Q21*2</f>
        <v>85.5</v>
      </c>
    </row>
    <row r="22" customFormat="false" ht="13.8" hidden="false" customHeight="false" outlineLevel="0" collapsed="false">
      <c r="A22" s="58" t="s">
        <v>85</v>
      </c>
      <c r="B22" s="58" t="s">
        <v>31</v>
      </c>
      <c r="C22" s="69"/>
      <c r="D22" s="70"/>
      <c r="E22" s="71"/>
      <c r="F22" s="62"/>
      <c r="G22" s="71"/>
      <c r="H22" s="72"/>
      <c r="I22" s="73"/>
      <c r="J22" s="69" t="n">
        <v>1</v>
      </c>
      <c r="K22" s="70"/>
      <c r="L22" s="71"/>
      <c r="M22" s="62"/>
      <c r="N22" s="71"/>
      <c r="O22" s="72"/>
      <c r="P22" s="73"/>
      <c r="Q22" s="74"/>
      <c r="R22" s="69"/>
      <c r="S22" s="70"/>
      <c r="T22" s="71"/>
      <c r="U22" s="62"/>
      <c r="V22" s="71"/>
      <c r="W22" s="72"/>
      <c r="X22" s="73"/>
      <c r="Y22" s="69"/>
      <c r="Z22" s="70"/>
      <c r="AA22" s="71"/>
      <c r="AB22" s="62"/>
      <c r="AC22" s="71"/>
      <c r="AD22" s="72"/>
      <c r="AE22" s="73" t="n">
        <v>1</v>
      </c>
      <c r="AF22" s="69"/>
      <c r="AG22" s="70"/>
      <c r="AH22" s="71"/>
      <c r="AI22" s="62"/>
      <c r="AJ22" s="71"/>
      <c r="AK22" s="72"/>
      <c r="AL22" s="73"/>
      <c r="AM22" s="66" t="n">
        <f aca="false">(C22+J22+R22+Y22+AF22)*2.8+(D22+K22+S22+Z22+AG22)*5+(E22+L22+T22+AA22+AH22)*7.5+(F22+M22+U22+AB22+AI22)*5.5+(G22+N22+V22+AC22+AJ22)*9+(H22+O22+W22+AD22+AK22)*7.5+(I22+P22+X22+AE22+AL22)*6.5+Q22*2</f>
        <v>9.3</v>
      </c>
    </row>
    <row r="23" customFormat="false" ht="13.8" hidden="false" customHeight="false" outlineLevel="0" collapsed="false">
      <c r="A23" s="58" t="s">
        <v>90</v>
      </c>
      <c r="B23" s="58" t="s">
        <v>40</v>
      </c>
      <c r="C23" s="69"/>
      <c r="D23" s="70"/>
      <c r="E23" s="71"/>
      <c r="F23" s="62"/>
      <c r="G23" s="71"/>
      <c r="H23" s="72"/>
      <c r="I23" s="73"/>
      <c r="J23" s="69"/>
      <c r="K23" s="70" t="n">
        <v>1</v>
      </c>
      <c r="L23" s="71"/>
      <c r="M23" s="62" t="n">
        <v>1</v>
      </c>
      <c r="N23" s="71"/>
      <c r="O23" s="72"/>
      <c r="P23" s="73"/>
      <c r="Q23" s="74"/>
      <c r="R23" s="69"/>
      <c r="S23" s="70"/>
      <c r="T23" s="71"/>
      <c r="U23" s="62"/>
      <c r="V23" s="71"/>
      <c r="W23" s="72"/>
      <c r="X23" s="73"/>
      <c r="Y23" s="69"/>
      <c r="Z23" s="70" t="n">
        <v>1</v>
      </c>
      <c r="AA23" s="71"/>
      <c r="AB23" s="62" t="n">
        <v>1</v>
      </c>
      <c r="AC23" s="71"/>
      <c r="AD23" s="72"/>
      <c r="AE23" s="73"/>
      <c r="AF23" s="69"/>
      <c r="AG23" s="70"/>
      <c r="AH23" s="71"/>
      <c r="AI23" s="62"/>
      <c r="AJ23" s="71"/>
      <c r="AK23" s="72"/>
      <c r="AL23" s="73"/>
      <c r="AM23" s="66" t="n">
        <f aca="false">(C23+J23+R23+Y23+AF23)*2.8+(D23+K23+S23+Z23+AG23)*5+(E23+L23+T23+AA23+AH23)*7.5+(F23+M23+U23+AB23+AI23)*5.5+(G23+N23+V23+AC23+AJ23)*9+(H23+O23+W23+AD23+AK23)*7.5+(I23+P23+X23+AE23+AL23)*6.5+Q23*2</f>
        <v>21</v>
      </c>
    </row>
    <row r="24" customFormat="false" ht="13.8" hidden="false" customHeight="false" outlineLevel="0" collapsed="false">
      <c r="A24" s="32"/>
      <c r="B24" s="32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</row>
    <row r="25" customFormat="false" ht="13.8" hidden="false" customHeight="false" outlineLevel="0" collapsed="false">
      <c r="A25" s="79" t="s">
        <v>6</v>
      </c>
      <c r="B25" s="79"/>
      <c r="C25" s="81" t="n">
        <f aca="false">SUM(C4:C23)</f>
        <v>2</v>
      </c>
      <c r="D25" s="81" t="n">
        <f aca="false">SUM(D4:D23)</f>
        <v>12</v>
      </c>
      <c r="E25" s="81" t="n">
        <f aca="false">SUM(E4:E23)</f>
        <v>1</v>
      </c>
      <c r="F25" s="81" t="n">
        <f aca="false">SUM(F4:F23)</f>
        <v>4</v>
      </c>
      <c r="G25" s="81" t="n">
        <f aca="false">SUM(G4:G23)</f>
        <v>1</v>
      </c>
      <c r="H25" s="81" t="n">
        <f aca="false">SUM(H4:H23)</f>
        <v>0</v>
      </c>
      <c r="I25" s="81" t="n">
        <f aca="false">SUM(I4:I23)</f>
        <v>1</v>
      </c>
      <c r="J25" s="81" t="n">
        <f aca="false">SUM(J4:J23)</f>
        <v>3</v>
      </c>
      <c r="K25" s="81" t="n">
        <f aca="false">SUM(K4:K23)</f>
        <v>10</v>
      </c>
      <c r="L25" s="81" t="n">
        <f aca="false">SUM(L4:L23)</f>
        <v>1</v>
      </c>
      <c r="M25" s="81" t="n">
        <f aca="false">SUM(M4:M23)</f>
        <v>7</v>
      </c>
      <c r="N25" s="81" t="n">
        <f aca="false">SUM(N4:N23)</f>
        <v>2</v>
      </c>
      <c r="O25" s="81" t="n">
        <f aca="false">SUM(O4:O23)</f>
        <v>0</v>
      </c>
      <c r="P25" s="81" t="n">
        <f aca="false">SUM(P4:P23)</f>
        <v>3</v>
      </c>
      <c r="Q25" s="82" t="n">
        <f aca="false">SUM(Q4:Q23)</f>
        <v>20</v>
      </c>
      <c r="R25" s="81" t="n">
        <f aca="false">SUM(R4:R23)</f>
        <v>2</v>
      </c>
      <c r="S25" s="81" t="n">
        <f aca="false">SUM(S4:S23)</f>
        <v>10</v>
      </c>
      <c r="T25" s="81" t="n">
        <f aca="false">SUM(T4:T23)</f>
        <v>1</v>
      </c>
      <c r="U25" s="81" t="n">
        <f aca="false">SUM(U4:U23)</f>
        <v>3</v>
      </c>
      <c r="V25" s="81" t="n">
        <f aca="false">SUM(V4:V23)</f>
        <v>1</v>
      </c>
      <c r="W25" s="81" t="n">
        <f aca="false">SUM(W4:W23)</f>
        <v>1</v>
      </c>
      <c r="X25" s="81" t="n">
        <f aca="false">SUM(X4:X23)</f>
        <v>3</v>
      </c>
      <c r="Y25" s="81" t="n">
        <f aca="false">SUM(Y4:Y23)</f>
        <v>1</v>
      </c>
      <c r="Z25" s="81" t="n">
        <f aca="false">SUM(Z4:Z23)</f>
        <v>13</v>
      </c>
      <c r="AA25" s="81" t="n">
        <f aca="false">SUM(AA4:AA23)</f>
        <v>1</v>
      </c>
      <c r="AB25" s="81" t="n">
        <f aca="false">SUM(AB4:AB23)</f>
        <v>5</v>
      </c>
      <c r="AC25" s="81" t="n">
        <f aca="false">SUM(AC4:AC23)</f>
        <v>2</v>
      </c>
      <c r="AD25" s="81" t="n">
        <f aca="false">SUM(AD4:AD23)</f>
        <v>0</v>
      </c>
      <c r="AE25" s="81" t="n">
        <f aca="false">SUM(AE4:AE23)</f>
        <v>2</v>
      </c>
      <c r="AF25" s="81" t="n">
        <f aca="false">SUM(AF4:AF23)</f>
        <v>1</v>
      </c>
      <c r="AG25" s="81" t="n">
        <f aca="false">SUM(AG4:AG23)</f>
        <v>10</v>
      </c>
      <c r="AH25" s="81" t="n">
        <f aca="false">SUM(AH4:AH23)</f>
        <v>1</v>
      </c>
      <c r="AI25" s="81" t="n">
        <f aca="false">SUM(AI4:AI23)</f>
        <v>6</v>
      </c>
      <c r="AJ25" s="81" t="n">
        <f aca="false">SUM(AJ4:AJ23)</f>
        <v>2</v>
      </c>
      <c r="AK25" s="81" t="n">
        <f aca="false">SUM(AK4:AK23)</f>
        <v>0</v>
      </c>
      <c r="AL25" s="81" t="n">
        <f aca="false">SUM(AL4:AL23)</f>
        <v>1</v>
      </c>
      <c r="AM25" s="81" t="n">
        <f aca="false">SUM(AM4:AM23)</f>
        <v>659.7</v>
      </c>
    </row>
    <row r="26" customFormat="false" ht="13.8" hidden="false" customHeight="false" outlineLevel="0" collapsed="false">
      <c r="C26" s="86"/>
      <c r="D26" s="87"/>
      <c r="E26" s="87"/>
      <c r="F26" s="87"/>
      <c r="G26" s="87"/>
      <c r="H26" s="87"/>
      <c r="I26" s="87"/>
      <c r="J26" s="0"/>
      <c r="K26" s="0"/>
      <c r="L26" s="0"/>
      <c r="M26" s="88"/>
      <c r="N26" s="0"/>
      <c r="O26" s="88"/>
      <c r="P26" s="0"/>
      <c r="Q26" s="0"/>
      <c r="R26" s="86"/>
      <c r="S26" s="87"/>
      <c r="T26" s="87"/>
      <c r="U26" s="87"/>
      <c r="V26" s="87"/>
      <c r="W26" s="87"/>
      <c r="X26" s="87"/>
      <c r="Y26" s="86"/>
      <c r="Z26" s="87"/>
      <c r="AA26" s="87"/>
      <c r="AB26" s="87"/>
      <c r="AC26" s="87"/>
      <c r="AD26" s="87"/>
      <c r="AE26" s="87"/>
      <c r="AF26" s="86"/>
      <c r="AG26" s="87"/>
      <c r="AH26" s="87"/>
      <c r="AI26" s="87"/>
      <c r="AJ26" s="87"/>
      <c r="AK26" s="87"/>
      <c r="AL26" s="87"/>
      <c r="AM26" s="89"/>
    </row>
    <row r="27" customFormat="false" ht="13.8" hidden="false" customHeight="false" outlineLevel="0" collapsed="false">
      <c r="C27" s="92"/>
      <c r="D27" s="93"/>
      <c r="E27" s="93"/>
      <c r="F27" s="93"/>
      <c r="G27" s="93"/>
      <c r="H27" s="93"/>
      <c r="I27" s="93"/>
      <c r="J27" s="91"/>
      <c r="K27" s="91"/>
      <c r="L27" s="91"/>
      <c r="M27" s="94"/>
      <c r="N27" s="91"/>
      <c r="O27" s="94"/>
      <c r="P27" s="91"/>
      <c r="Q27" s="91"/>
      <c r="R27" s="92"/>
      <c r="S27" s="93"/>
      <c r="T27" s="93"/>
      <c r="U27" s="93"/>
      <c r="V27" s="93"/>
      <c r="W27" s="93"/>
      <c r="X27" s="93"/>
      <c r="Y27" s="92"/>
      <c r="Z27" s="93"/>
      <c r="AA27" s="93"/>
      <c r="AB27" s="93"/>
      <c r="AC27" s="93"/>
      <c r="AD27" s="93"/>
      <c r="AE27" s="93"/>
      <c r="AF27" s="92"/>
      <c r="AG27" s="93"/>
      <c r="AH27" s="93"/>
      <c r="AI27" s="93"/>
      <c r="AJ27" s="93"/>
      <c r="AK27" s="93"/>
      <c r="AL27" s="93"/>
      <c r="AM27" s="95" t="n">
        <f aca="false">74+26+20+27.5+35.5+85.5+77+45+57.5+52+55</f>
        <v>555</v>
      </c>
    </row>
    <row r="28" customFormat="false" ht="13.8" hidden="false" customHeight="false" outlineLevel="0" collapsed="false">
      <c r="C28" s="98"/>
      <c r="D28" s="99"/>
      <c r="E28" s="99"/>
      <c r="F28" s="99"/>
      <c r="G28" s="99"/>
      <c r="H28" s="99"/>
      <c r="I28" s="99"/>
      <c r="J28" s="80"/>
      <c r="K28" s="80"/>
      <c r="L28" s="80"/>
      <c r="M28" s="100"/>
      <c r="N28" s="80"/>
      <c r="O28" s="100"/>
      <c r="P28" s="80"/>
      <c r="Q28" s="80"/>
      <c r="R28" s="98"/>
      <c r="S28" s="99"/>
      <c r="T28" s="99"/>
      <c r="U28" s="99"/>
      <c r="V28" s="99"/>
      <c r="W28" s="99"/>
      <c r="X28" s="99"/>
      <c r="Y28" s="98"/>
      <c r="Z28" s="99"/>
      <c r="AA28" s="99"/>
      <c r="AB28" s="99"/>
      <c r="AC28" s="99"/>
      <c r="AD28" s="99"/>
      <c r="AE28" s="99"/>
      <c r="AF28" s="98"/>
      <c r="AG28" s="99"/>
      <c r="AH28" s="99"/>
      <c r="AI28" s="99"/>
      <c r="AJ28" s="99"/>
      <c r="AK28" s="99"/>
      <c r="AL28" s="99"/>
      <c r="AM28" s="102"/>
    </row>
  </sheetData>
  <mergeCells count="10">
    <mergeCell ref="C1:I1"/>
    <mergeCell ref="J1:P1"/>
    <mergeCell ref="R1:X1"/>
    <mergeCell ref="Y1:AE1"/>
    <mergeCell ref="AF1:AL1"/>
    <mergeCell ref="C2:E2"/>
    <mergeCell ref="J2:L2"/>
    <mergeCell ref="R2:T2"/>
    <mergeCell ref="Y2:AA2"/>
    <mergeCell ref="AF2:AH2"/>
  </mergeCells>
  <printOptions headings="false" gridLines="tru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F59" activeCellId="0" sqref="F59"/>
    </sheetView>
  </sheetViews>
  <sheetFormatPr defaultRowHeight="15"/>
  <cols>
    <col collapsed="false" hidden="false" max="6" min="1" style="7" width="10.497975708502"/>
    <col collapsed="false" hidden="false" max="7" min="7" style="7" width="13.2834008097166"/>
    <col collapsed="false" hidden="false" max="10" min="8" style="7" width="10.497975708502"/>
    <col collapsed="false" hidden="false" max="1025" min="11" style="7" width="11.4615384615385"/>
  </cols>
  <sheetData>
    <row r="1" customFormat="false" ht="26.25" hidden="false" customHeight="true" outlineLevel="0" collapsed="false">
      <c r="A1" s="0"/>
      <c r="B1" s="105"/>
      <c r="C1" s="105"/>
      <c r="D1" s="105" t="s">
        <v>182</v>
      </c>
      <c r="E1" s="105"/>
      <c r="F1" s="105"/>
      <c r="G1" s="105"/>
      <c r="H1" s="106"/>
      <c r="I1" s="106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109" customFormat="true" ht="15" hidden="false" customHeight="true" outlineLevel="0" collapsed="false">
      <c r="A2" s="107" t="s">
        <v>183</v>
      </c>
      <c r="B2" s="107"/>
      <c r="C2" s="107"/>
      <c r="D2" s="107"/>
      <c r="E2" s="107"/>
      <c r="F2" s="107"/>
      <c r="G2" s="107"/>
      <c r="H2" s="108"/>
      <c r="I2" s="108"/>
    </row>
    <row r="3" customFormat="false" ht="15" hidden="false" customHeight="true" outlineLevel="0" collapsed="false">
      <c r="A3" s="110" t="s">
        <v>184</v>
      </c>
      <c r="B3" s="110"/>
      <c r="C3" s="110"/>
      <c r="D3" s="110"/>
      <c r="E3" s="110"/>
      <c r="F3" s="110"/>
      <c r="G3" s="110"/>
      <c r="H3" s="108"/>
      <c r="I3" s="108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true" outlineLevel="0" collapsed="false">
      <c r="A4" s="111"/>
      <c r="B4" s="108"/>
      <c r="C4" s="108"/>
      <c r="D4" s="108"/>
      <c r="E4" s="108"/>
      <c r="F4" s="108"/>
      <c r="G4" s="108"/>
      <c r="H4" s="108"/>
      <c r="I4" s="108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true" outlineLevel="0" collapsed="false">
      <c r="A5" s="112" t="s">
        <v>185</v>
      </c>
      <c r="B5" s="108"/>
      <c r="C5" s="108"/>
      <c r="D5" s="108"/>
      <c r="E5" s="108"/>
      <c r="F5" s="108"/>
      <c r="G5" s="108"/>
      <c r="H5" s="108"/>
      <c r="I5" s="108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true" outlineLevel="0" collapsed="false">
      <c r="A6" s="113" t="s">
        <v>186</v>
      </c>
      <c r="B6" s="108"/>
      <c r="C6" s="108"/>
      <c r="D6" s="108"/>
      <c r="E6" s="108"/>
      <c r="F6" s="108"/>
      <c r="G6" s="108"/>
      <c r="H6" s="108"/>
      <c r="I6" s="108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true" outlineLevel="0" collapsed="false">
      <c r="A7" s="113" t="s">
        <v>187</v>
      </c>
      <c r="B7" s="108"/>
      <c r="C7" s="108"/>
      <c r="D7" s="108"/>
      <c r="E7" s="108"/>
      <c r="F7" s="108"/>
      <c r="G7" s="108"/>
      <c r="H7" s="108"/>
      <c r="I7" s="108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true" outlineLevel="0" collapsed="false">
      <c r="A8" s="113" t="s">
        <v>188</v>
      </c>
      <c r="B8" s="108"/>
      <c r="C8" s="108"/>
      <c r="D8" s="108"/>
      <c r="E8" s="108"/>
      <c r="F8" s="108"/>
      <c r="G8" s="108"/>
      <c r="H8" s="108"/>
      <c r="I8" s="108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true" outlineLevel="0" collapsed="false">
      <c r="A9" s="114"/>
      <c r="B9" s="108"/>
      <c r="C9" s="108"/>
      <c r="D9" s="108"/>
      <c r="E9" s="108"/>
      <c r="F9" s="108"/>
      <c r="G9" s="108"/>
      <c r="H9" s="108"/>
      <c r="I9" s="108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true" outlineLevel="0" collapsed="false">
      <c r="A10" s="115" t="s">
        <v>189</v>
      </c>
      <c r="B10" s="108"/>
      <c r="C10" s="108"/>
      <c r="D10" s="108"/>
      <c r="E10" s="108"/>
      <c r="F10" s="108"/>
      <c r="G10" s="108"/>
      <c r="H10" s="108"/>
      <c r="I10" s="108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true" outlineLevel="0" collapsed="false">
      <c r="A11" s="116" t="s">
        <v>190</v>
      </c>
      <c r="B11" s="108"/>
      <c r="C11" s="108"/>
      <c r="D11" s="108"/>
      <c r="E11" s="116" t="s">
        <v>191</v>
      </c>
      <c r="F11" s="108"/>
      <c r="G11" s="108"/>
      <c r="H11" s="108"/>
      <c r="I11" s="108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true" outlineLevel="0" collapsed="false">
      <c r="A12" s="117" t="s">
        <v>192</v>
      </c>
      <c r="B12" s="118"/>
      <c r="C12" s="119" t="s">
        <v>193</v>
      </c>
      <c r="D12" s="120"/>
      <c r="E12" s="119" t="s">
        <v>194</v>
      </c>
      <c r="F12" s="121"/>
      <c r="G12" s="122"/>
      <c r="H12" s="123"/>
      <c r="I12" s="124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" hidden="false" customHeight="true" outlineLevel="0" collapsed="false">
      <c r="A13" s="125" t="s">
        <v>195</v>
      </c>
      <c r="B13" s="126"/>
      <c r="C13" s="125" t="s">
        <v>196</v>
      </c>
      <c r="D13" s="127"/>
      <c r="E13" s="125" t="s">
        <v>197</v>
      </c>
      <c r="F13" s="123"/>
      <c r="G13" s="128"/>
      <c r="H13" s="129"/>
      <c r="I13" s="124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true" outlineLevel="0" collapsed="false">
      <c r="A14" s="125" t="s">
        <v>198</v>
      </c>
      <c r="B14" s="126"/>
      <c r="C14" s="125" t="s">
        <v>199</v>
      </c>
      <c r="D14" s="127"/>
      <c r="E14" s="125" t="s">
        <v>197</v>
      </c>
      <c r="F14" s="123"/>
      <c r="G14" s="128"/>
      <c r="H14" s="129"/>
      <c r="I14" s="124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true" outlineLevel="0" collapsed="false">
      <c r="A15" s="125" t="s">
        <v>200</v>
      </c>
      <c r="B15" s="126"/>
      <c r="C15" s="125" t="s">
        <v>201</v>
      </c>
      <c r="D15" s="127"/>
      <c r="E15" s="125" t="s">
        <v>202</v>
      </c>
      <c r="F15" s="123" t="s">
        <v>203</v>
      </c>
      <c r="G15" s="128"/>
      <c r="H15" s="129"/>
      <c r="I15" s="124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true" outlineLevel="0" collapsed="false">
      <c r="A16" s="125" t="s">
        <v>204</v>
      </c>
      <c r="B16" s="126"/>
      <c r="C16" s="129"/>
      <c r="D16" s="127"/>
      <c r="E16" s="125" t="s">
        <v>205</v>
      </c>
      <c r="F16" s="123"/>
      <c r="G16" s="128"/>
      <c r="H16" s="129"/>
      <c r="I16" s="124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" hidden="false" customHeight="true" outlineLevel="0" collapsed="false">
      <c r="A17" s="130" t="s">
        <v>206</v>
      </c>
      <c r="B17" s="131"/>
      <c r="C17" s="132"/>
      <c r="D17" s="133"/>
      <c r="E17" s="134" t="s">
        <v>207</v>
      </c>
      <c r="F17" s="135"/>
      <c r="G17" s="136"/>
      <c r="H17" s="123"/>
      <c r="I17" s="124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true" outlineLevel="0" collapsed="false">
      <c r="A18" s="115"/>
      <c r="B18" s="108"/>
      <c r="C18" s="108"/>
      <c r="D18" s="108"/>
      <c r="E18" s="108"/>
      <c r="F18" s="108"/>
      <c r="G18" s="108"/>
      <c r="H18" s="108"/>
      <c r="I18" s="108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true" outlineLevel="0" collapsed="false">
      <c r="A19" s="137" t="s">
        <v>208</v>
      </c>
      <c r="B19" s="108"/>
      <c r="C19" s="108"/>
      <c r="D19" s="108"/>
      <c r="E19" s="108"/>
      <c r="F19" s="108"/>
      <c r="G19" s="108"/>
      <c r="H19" s="108"/>
      <c r="I19" s="108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true" outlineLevel="0" collapsed="false">
      <c r="A20" s="138" t="s">
        <v>209</v>
      </c>
      <c r="B20" s="139"/>
      <c r="C20" s="139"/>
      <c r="D20" s="139"/>
      <c r="E20" s="139"/>
      <c r="F20" s="139"/>
      <c r="G20" s="139"/>
      <c r="H20" s="108"/>
      <c r="I20" s="108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true" outlineLevel="0" collapsed="false">
      <c r="A21" s="138" t="s">
        <v>210</v>
      </c>
      <c r="B21" s="139"/>
      <c r="C21" s="139"/>
      <c r="D21" s="139"/>
      <c r="E21" s="139"/>
      <c r="F21" s="139"/>
      <c r="G21" s="139"/>
      <c r="H21" s="108"/>
      <c r="I21" s="108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true" outlineLevel="0" collapsed="false">
      <c r="A22" s="138" t="s">
        <v>211</v>
      </c>
      <c r="B22" s="139"/>
      <c r="C22" s="139"/>
      <c r="D22" s="139"/>
      <c r="E22" s="139"/>
      <c r="F22" s="139"/>
      <c r="G22" s="139"/>
      <c r="H22" s="108"/>
      <c r="I22" s="108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true" outlineLevel="0" collapsed="false">
      <c r="A23" s="140" t="s">
        <v>212</v>
      </c>
      <c r="B23" s="141"/>
      <c r="C23" s="141"/>
      <c r="D23" s="141"/>
      <c r="E23" s="141"/>
      <c r="F23" s="141"/>
      <c r="G23" s="141"/>
      <c r="H23" s="108"/>
      <c r="I23" s="108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true" outlineLevel="0" collapsed="false">
      <c r="A24" s="140" t="s">
        <v>213</v>
      </c>
      <c r="B24" s="108"/>
      <c r="C24" s="108"/>
      <c r="D24" s="108"/>
      <c r="E24" s="108"/>
      <c r="F24" s="108"/>
      <c r="G24" s="108"/>
      <c r="H24" s="108"/>
      <c r="I24" s="108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true" outlineLevel="0" collapsed="false">
      <c r="A25" s="138"/>
      <c r="B25" s="108"/>
      <c r="C25" s="108"/>
      <c r="D25" s="108"/>
      <c r="E25" s="108"/>
      <c r="F25" s="108"/>
      <c r="G25" s="108"/>
      <c r="H25" s="108"/>
      <c r="I25" s="108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true" outlineLevel="0" collapsed="false">
      <c r="A26" s="142" t="s">
        <v>214</v>
      </c>
      <c r="B26" s="108"/>
      <c r="C26" s="108"/>
      <c r="D26" s="108"/>
      <c r="E26" s="108"/>
      <c r="F26" s="108"/>
      <c r="G26" s="108"/>
      <c r="H26" s="108"/>
      <c r="I26" s="108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true" outlineLevel="0" collapsed="false">
      <c r="A27" s="138" t="s">
        <v>215</v>
      </c>
      <c r="B27" s="139"/>
      <c r="C27" s="139"/>
      <c r="D27" s="139"/>
      <c r="E27" s="139"/>
      <c r="F27" s="139"/>
      <c r="G27" s="139"/>
      <c r="H27" s="108"/>
      <c r="I27" s="108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true" outlineLevel="0" collapsed="false">
      <c r="A28" s="138" t="s">
        <v>216</v>
      </c>
      <c r="B28" s="139"/>
      <c r="C28" s="139"/>
      <c r="D28" s="139"/>
      <c r="E28" s="139"/>
      <c r="F28" s="139"/>
      <c r="G28" s="139"/>
      <c r="H28" s="108"/>
      <c r="I28" s="108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true" outlineLevel="0" collapsed="false">
      <c r="A29" s="138" t="s">
        <v>217</v>
      </c>
      <c r="B29" s="139"/>
      <c r="C29" s="139"/>
      <c r="D29" s="139"/>
      <c r="E29" s="139"/>
      <c r="F29" s="139"/>
      <c r="G29" s="139"/>
      <c r="H29" s="108"/>
      <c r="I29" s="108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true" outlineLevel="0" collapsed="false">
      <c r="A30" s="138" t="s">
        <v>218</v>
      </c>
      <c r="B30" s="139"/>
      <c r="C30" s="139"/>
      <c r="D30" s="139"/>
      <c r="E30" s="139"/>
      <c r="F30" s="139"/>
      <c r="G30" s="139"/>
      <c r="H30" s="108"/>
      <c r="I30" s="108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" hidden="false" customHeight="true" outlineLevel="0" collapsed="false">
      <c r="A31" s="138" t="s">
        <v>219</v>
      </c>
      <c r="B31" s="139"/>
      <c r="C31" s="139"/>
      <c r="D31" s="139"/>
      <c r="E31" s="139"/>
      <c r="F31" s="139"/>
      <c r="G31" s="139"/>
      <c r="H31" s="108"/>
      <c r="I31" s="108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" hidden="false" customHeight="true" outlineLevel="0" collapsed="false">
      <c r="A32" s="138" t="s">
        <v>220</v>
      </c>
      <c r="B32" s="139"/>
      <c r="C32" s="139"/>
      <c r="D32" s="139"/>
      <c r="E32" s="139"/>
      <c r="F32" s="139"/>
      <c r="G32" s="139"/>
      <c r="H32" s="108"/>
      <c r="I32" s="108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" hidden="false" customHeight="true" outlineLevel="0" collapsed="false">
      <c r="A33" s="138" t="s">
        <v>221</v>
      </c>
      <c r="B33" s="139"/>
      <c r="C33" s="139"/>
      <c r="D33" s="139"/>
      <c r="E33" s="139"/>
      <c r="F33" s="139"/>
      <c r="G33" s="139"/>
      <c r="H33" s="108"/>
      <c r="I33" s="108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true" outlineLevel="0" collapsed="false">
      <c r="A34" s="138" t="s">
        <v>222</v>
      </c>
      <c r="B34" s="139"/>
      <c r="C34" s="139"/>
      <c r="D34" s="139"/>
      <c r="E34" s="139"/>
      <c r="F34" s="139"/>
      <c r="G34" s="139"/>
      <c r="H34" s="108"/>
      <c r="I34" s="108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true" outlineLevel="0" collapsed="false">
      <c r="A35" s="138" t="s">
        <v>223</v>
      </c>
      <c r="B35" s="139"/>
      <c r="C35" s="139"/>
      <c r="D35" s="139"/>
      <c r="E35" s="139"/>
      <c r="F35" s="139"/>
      <c r="G35" s="139"/>
      <c r="H35" s="108"/>
      <c r="I35" s="108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true" outlineLevel="0" collapsed="false">
      <c r="A36" s="138" t="s">
        <v>224</v>
      </c>
      <c r="B36" s="139"/>
      <c r="C36" s="139"/>
      <c r="D36" s="139"/>
      <c r="E36" s="139"/>
      <c r="F36" s="139"/>
      <c r="G36" s="139"/>
      <c r="H36" s="108"/>
      <c r="I36" s="108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true" outlineLevel="0" collapsed="false">
      <c r="A37" s="138" t="s">
        <v>225</v>
      </c>
      <c r="B37" s="139"/>
      <c r="C37" s="139"/>
      <c r="D37" s="139"/>
      <c r="E37" s="139"/>
      <c r="F37" s="139"/>
      <c r="G37" s="139"/>
      <c r="H37" s="108"/>
      <c r="I37" s="108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true" outlineLevel="0" collapsed="false">
      <c r="A38" s="138" t="s">
        <v>226</v>
      </c>
      <c r="B38" s="108"/>
      <c r="C38" s="108"/>
      <c r="D38" s="108"/>
      <c r="E38" s="108"/>
      <c r="F38" s="108"/>
      <c r="G38" s="108"/>
      <c r="H38" s="108"/>
      <c r="I38" s="108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true" outlineLevel="0" collapsed="false">
      <c r="A39" s="138" t="s">
        <v>227</v>
      </c>
      <c r="B39" s="139"/>
      <c r="C39" s="139"/>
      <c r="D39" s="139"/>
      <c r="E39" s="139"/>
      <c r="F39" s="139"/>
      <c r="G39" s="139"/>
      <c r="H39" s="108"/>
      <c r="I39" s="108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true" outlineLevel="0" collapsed="false">
      <c r="A40" s="140" t="s">
        <v>228</v>
      </c>
      <c r="B40" s="108"/>
      <c r="C40" s="108"/>
      <c r="D40" s="108"/>
      <c r="E40" s="108"/>
      <c r="F40" s="108"/>
      <c r="G40" s="108"/>
      <c r="H40" s="108"/>
      <c r="I40" s="108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true" outlineLevel="0" collapsed="false">
      <c r="A41" s="115"/>
      <c r="B41" s="108"/>
      <c r="C41" s="108"/>
      <c r="D41" s="108"/>
      <c r="E41" s="108"/>
      <c r="F41" s="108"/>
      <c r="G41" s="108"/>
      <c r="H41" s="108"/>
      <c r="I41" s="108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" hidden="false" customHeight="true" outlineLevel="0" collapsed="false">
      <c r="A42" s="138" t="s">
        <v>229</v>
      </c>
      <c r="B42" s="108"/>
      <c r="C42" s="108"/>
      <c r="D42" s="108"/>
      <c r="E42" s="108"/>
      <c r="F42" s="108"/>
      <c r="G42" s="108"/>
      <c r="H42" s="108"/>
      <c r="I42" s="108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" hidden="false" customHeight="true" outlineLevel="0" collapsed="false">
      <c r="A43" s="143" t="s">
        <v>230</v>
      </c>
      <c r="B43" s="141"/>
      <c r="C43" s="141"/>
      <c r="D43" s="141"/>
      <c r="E43" s="141"/>
      <c r="F43" s="141"/>
      <c r="G43" s="141"/>
      <c r="H43" s="108"/>
      <c r="I43" s="108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146" customFormat="true" ht="15" hidden="false" customHeight="true" outlineLevel="0" collapsed="false">
      <c r="A44" s="144" t="s">
        <v>32</v>
      </c>
      <c r="B44" s="144"/>
      <c r="C44" s="145" t="s">
        <v>231</v>
      </c>
      <c r="E44" s="145" t="s">
        <v>75</v>
      </c>
      <c r="F44" s="145"/>
      <c r="G44" s="145" t="s">
        <v>232</v>
      </c>
      <c r="H44" s="147"/>
      <c r="I44" s="147"/>
    </row>
    <row r="45" s="146" customFormat="true" ht="15" hidden="false" customHeight="true" outlineLevel="0" collapsed="false">
      <c r="A45" s="144"/>
      <c r="B45" s="144"/>
      <c r="C45" s="145"/>
      <c r="E45" s="145"/>
      <c r="F45" s="145"/>
      <c r="G45" s="145"/>
      <c r="H45" s="147"/>
      <c r="I45" s="147"/>
    </row>
    <row r="46" customFormat="false" ht="15" hidden="false" customHeight="true" outlineLevel="0" collapsed="false">
      <c r="A46" s="115" t="s">
        <v>233</v>
      </c>
      <c r="B46" s="111"/>
      <c r="C46" s="111"/>
      <c r="D46" s="129"/>
      <c r="E46" s="115" t="s">
        <v>234</v>
      </c>
      <c r="F46" s="111"/>
      <c r="G46" s="0"/>
      <c r="H46" s="111"/>
      <c r="I46" s="111"/>
      <c r="J46" s="0"/>
    </row>
    <row r="47" customFormat="false" ht="15" hidden="false" customHeight="true" outlineLevel="0" collapsed="false">
      <c r="A47" s="115" t="s">
        <v>235</v>
      </c>
      <c r="B47" s="115"/>
      <c r="C47" s="111"/>
      <c r="D47" s="129"/>
      <c r="E47" s="115" t="s">
        <v>236</v>
      </c>
      <c r="F47" s="115"/>
      <c r="G47" s="0"/>
      <c r="H47" s="111"/>
      <c r="I47" s="111"/>
      <c r="J47" s="0"/>
    </row>
    <row r="48" customFormat="false" ht="15" hidden="false" customHeight="true" outlineLevel="0" collapsed="false">
      <c r="A48" s="148"/>
      <c r="B48" s="129"/>
      <c r="C48" s="129"/>
      <c r="D48" s="129"/>
      <c r="E48" s="129"/>
      <c r="F48" s="129"/>
      <c r="G48" s="129"/>
      <c r="H48" s="129"/>
      <c r="I48" s="129"/>
      <c r="J48" s="0"/>
    </row>
    <row r="49" customFormat="false" ht="30" hidden="false" customHeight="true" outlineLevel="0" collapsed="false">
      <c r="A49" s="149"/>
      <c r="B49" s="149"/>
      <c r="C49" s="149"/>
      <c r="D49" s="149"/>
      <c r="E49" s="149"/>
      <c r="F49" s="149"/>
      <c r="G49" s="149"/>
      <c r="H49" s="149"/>
      <c r="I49" s="149"/>
      <c r="J49" s="149"/>
    </row>
    <row r="50" customFormat="false" ht="26.25" hidden="false" customHeight="tru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  <row r="61" customFormat="false" ht="13.8" hidden="false" customHeight="false" outlineLevel="0" collapsed="false"/>
    <row r="62" customFormat="false" ht="13.8" hidden="false" customHeight="false" outlineLevel="0" collapsed="false"/>
    <row r="63" customFormat="false" ht="13.8" hidden="false" customHeight="false" outlineLevel="0" collapsed="false"/>
    <row r="64" customFormat="false" ht="13.8" hidden="false" customHeight="false" outlineLevel="0" collapsed="false"/>
    <row r="65" customFormat="false" ht="13.8" hidden="false" customHeight="false" outlineLevel="0" collapsed="false"/>
    <row r="66" customFormat="false" ht="13.8" hidden="false" customHeight="false" outlineLevel="0" collapsed="false"/>
    <row r="67" customFormat="false" ht="13.8" hidden="false" customHeight="false" outlineLevel="0" collapsed="false"/>
    <row r="68" customFormat="false" ht="13.8" hidden="false" customHeight="false" outlineLevel="0" collapsed="false"/>
    <row r="69" customFormat="false" ht="13.8" hidden="false" customHeight="false" outlineLevel="0" collapsed="false"/>
    <row r="70" customFormat="false" ht="13.8" hidden="false" customHeight="false" outlineLevel="0" collapsed="false"/>
    <row r="71" customFormat="false" ht="13.8" hidden="false" customHeight="false" outlineLevel="0" collapsed="false"/>
    <row r="72" customFormat="false" ht="13.8" hidden="false" customHeight="false" outlineLevel="0" collapsed="false"/>
    <row r="73" customFormat="false" ht="13.8" hidden="false" customHeight="false" outlineLevel="0" collapsed="false"/>
    <row r="74" customFormat="false" ht="13.8" hidden="false" customHeight="false" outlineLevel="0" collapsed="false"/>
    <row r="75" customFormat="false" ht="13.8" hidden="false" customHeight="false" outlineLevel="0" collapsed="false"/>
    <row r="76" customFormat="false" ht="13.8" hidden="false" customHeight="false" outlineLevel="0" collapsed="false"/>
    <row r="77" customFormat="false" ht="13.8" hidden="false" customHeight="false" outlineLevel="0" collapsed="false"/>
    <row r="78" customFormat="false" ht="13.8" hidden="false" customHeight="false" outlineLevel="0" collapsed="false"/>
    <row r="79" customFormat="false" ht="13.8" hidden="false" customHeight="false" outlineLevel="0" collapsed="false"/>
    <row r="80" customFormat="false" ht="13.8" hidden="false" customHeight="false" outlineLevel="0" collapsed="false"/>
    <row r="81" customFormat="false" ht="13.8" hidden="false" customHeight="false" outlineLevel="0" collapsed="false"/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13.8" hidden="false" customHeight="false" outlineLevel="0" collapsed="false"/>
    <row r="87" customFormat="false" ht="13.8" hidden="false" customHeight="false" outlineLevel="0" collapsed="false"/>
    <row r="88" customFormat="false" ht="13.8" hidden="false" customHeight="false" outlineLevel="0" collapsed="false"/>
    <row r="89" customFormat="false" ht="13.8" hidden="false" customHeight="false" outlineLevel="0" collapsed="false"/>
    <row r="90" customFormat="false" ht="13.8" hidden="false" customHeight="false" outlineLevel="0" collapsed="false"/>
    <row r="91" customFormat="false" ht="13.8" hidden="false" customHeight="false" outlineLevel="0" collapsed="false"/>
    <row r="92" customFormat="false" ht="13.8" hidden="false" customHeight="false" outlineLevel="0" collapsed="false"/>
    <row r="93" customFormat="false" ht="13.8" hidden="false" customHeight="false" outlineLevel="0" collapsed="false"/>
    <row r="94" customFormat="false" ht="13.8" hidden="false" customHeight="false" outlineLevel="0" collapsed="false"/>
    <row r="95" customFormat="false" ht="13.8" hidden="false" customHeight="false" outlineLevel="0" collapsed="false"/>
    <row r="96" customFormat="false" ht="13.8" hidden="false" customHeight="false" outlineLevel="0" collapsed="false"/>
    <row r="97" customFormat="false" ht="13.8" hidden="false" customHeight="false" outlineLevel="0" collapsed="false"/>
    <row r="98" customFormat="false" ht="13.8" hidden="false" customHeight="false" outlineLevel="0" collapsed="false"/>
    <row r="99" customFormat="false" ht="13.8" hidden="false" customHeight="false" outlineLevel="0" collapsed="false"/>
    <row r="100" customFormat="false" ht="13.8" hidden="false" customHeight="false" outlineLevel="0" collapsed="false"/>
    <row r="101" customFormat="false" ht="13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2:G2"/>
    <mergeCell ref="A3:G3"/>
    <mergeCell ref="A49:J49"/>
  </mergeCells>
  <hyperlinks>
    <hyperlink ref="A17" r:id="rId1" display="gaecbellisperennis@yahoo.fr"/>
    <hyperlink ref="A44" r:id="rId2" display="em.mirebeau@free.fr"/>
    <hyperlink ref="E44" r:id="rId3" display="scpuel@yahoo.fr"/>
  </hyperlinks>
  <printOptions headings="false" gridLines="false" gridLinesSet="true" horizontalCentered="true" verticalCentered="true"/>
  <pageMargins left="0.236111111111111" right="0.236111111111111" top="0.39375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2006-09-12T15:06:44Z</dcterms:created>
  <dc:creator/>
  <dc:description/>
  <dc:language>fr-FR</dc:language>
  <cp:lastModifiedBy/>
  <cp:lastPrinted>2019-02-05T17:22:45Z</cp:lastPrinted>
  <dcterms:modified xsi:type="dcterms:W3CDTF">2019-06-11T21:58:58Z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